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motok\Desktop\"/>
    </mc:Choice>
  </mc:AlternateContent>
  <bookViews>
    <workbookView xWindow="-4035" yWindow="1320" windowWidth="17940" windowHeight="11265"/>
  </bookViews>
  <sheets>
    <sheet name="計算式" sheetId="1" r:id="rId1"/>
    <sheet name="Sheet5" sheetId="7" r:id="rId2"/>
  </sheets>
  <definedNames>
    <definedName name="_xlnm.Print_Area" localSheetId="0">計算式!$A$1:$N$50</definedName>
    <definedName name="今年11月1日">#REF!</definedName>
    <definedName name="今年の予測月">#REF!</definedName>
    <definedName name="予測">#REF!</definedName>
    <definedName name="予測の月">#REF!,#REF!</definedName>
    <definedName name="予測月">#REF!</definedName>
  </definedNames>
  <calcPr calcId="152511"/>
</workbook>
</file>

<file path=xl/calcChain.xml><?xml version="1.0" encoding="utf-8"?>
<calcChain xmlns="http://schemas.openxmlformats.org/spreadsheetml/2006/main">
  <c r="I35" i="1" l="1"/>
  <c r="D9" i="1" l="1"/>
  <c r="I28" i="1" l="1"/>
  <c r="I19" i="1" l="1"/>
  <c r="A11" i="1" l="1"/>
  <c r="E18" i="1" s="1"/>
  <c r="E11" i="1" l="1"/>
  <c r="I25" i="1"/>
  <c r="I26" i="1" l="1"/>
  <c r="I43" i="1"/>
  <c r="I20" i="1" l="1"/>
  <c r="I22" i="1" l="1"/>
  <c r="I38" i="1" s="1"/>
  <c r="I40" i="1"/>
  <c r="I21" i="1"/>
  <c r="I48" i="1" l="1"/>
  <c r="I29" i="1" l="1"/>
  <c r="I36" i="1"/>
  <c r="I37" i="1" s="1"/>
  <c r="I39" i="1" l="1"/>
  <c r="I41" i="1" s="1"/>
  <c r="I46" i="1" s="1"/>
  <c r="I45" i="1"/>
  <c r="I42" i="1" l="1"/>
  <c r="I44" i="1" s="1"/>
</calcChain>
</file>

<file path=xl/sharedStrings.xml><?xml version="1.0" encoding="utf-8"?>
<sst xmlns="http://schemas.openxmlformats.org/spreadsheetml/2006/main" count="193" uniqueCount="141">
  <si>
    <t>12月</t>
    <rPh sb="2" eb="3">
      <t>ガツ</t>
    </rPh>
    <phoneticPr fontId="5"/>
  </si>
  <si>
    <t>11月</t>
    <rPh sb="2" eb="3">
      <t>ガツ</t>
    </rPh>
    <phoneticPr fontId="5"/>
  </si>
  <si>
    <t>暦日数</t>
    <rPh sb="0" eb="2">
      <t>レキジツ</t>
    </rPh>
    <rPh sb="2" eb="3">
      <t>スウ</t>
    </rPh>
    <phoneticPr fontId="5"/>
  </si>
  <si>
    <t>基準値（時間）</t>
    <rPh sb="0" eb="3">
      <t>キジュンチ</t>
    </rPh>
    <rPh sb="4" eb="6">
      <t>ジカン</t>
    </rPh>
    <phoneticPr fontId="5"/>
  </si>
  <si>
    <t>公休日合計</t>
    <rPh sb="0" eb="3">
      <t>コウキュウビ</t>
    </rPh>
    <rPh sb="3" eb="5">
      <t>ゴウケイ</t>
    </rPh>
    <phoneticPr fontId="5"/>
  </si>
  <si>
    <t>人</t>
    <rPh sb="0" eb="1">
      <t>ニン</t>
    </rPh>
    <phoneticPr fontId="5"/>
  </si>
  <si>
    <t>時間</t>
    <rPh sb="0" eb="2">
      <t>ジカン</t>
    </rPh>
    <phoneticPr fontId="5"/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</si>
  <si>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</si>
  <si>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</si>
  <si>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</si>
  <si>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</si>
  <si>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</si>
  <si>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</si>
  <si>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</si>
  <si>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</si>
  <si>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</si>
  <si>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</si>
  <si>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既知の平均入院患者数と予測の1日の平均入院患者数</t>
    <rPh sb="0" eb="2">
      <t>キチ</t>
    </rPh>
    <rPh sb="3" eb="5">
      <t>ヘイキン</t>
    </rPh>
    <rPh sb="5" eb="7">
      <t>ニュウイン</t>
    </rPh>
    <rPh sb="7" eb="10">
      <t>カンジャスウ</t>
    </rPh>
    <rPh sb="11" eb="13">
      <t>ヨソク</t>
    </rPh>
    <rPh sb="15" eb="16">
      <t>ニチ</t>
    </rPh>
    <rPh sb="17" eb="19">
      <t>ヘイキン</t>
    </rPh>
    <rPh sb="19" eb="21">
      <t>ニュウイン</t>
    </rPh>
    <rPh sb="21" eb="24">
      <t>カンジャスウ</t>
    </rPh>
    <phoneticPr fontId="5"/>
  </si>
  <si>
    <t>予測したい月</t>
    <rPh sb="0" eb="2">
      <t>ヨソク</t>
    </rPh>
    <rPh sb="5" eb="6">
      <t>ツキ</t>
    </rPh>
    <phoneticPr fontId="5"/>
  </si>
  <si>
    <t>公休日の1日の日勤看護師数</t>
    <rPh sb="0" eb="3">
      <t>コウキュウビ</t>
    </rPh>
    <rPh sb="5" eb="6">
      <t>ニチ</t>
    </rPh>
    <rPh sb="7" eb="9">
      <t>ニッキン</t>
    </rPh>
    <rPh sb="9" eb="12">
      <t>カンゴシ</t>
    </rPh>
    <rPh sb="12" eb="13">
      <t>スウ</t>
    </rPh>
    <phoneticPr fontId="5"/>
  </si>
  <si>
    <t>入院基本料</t>
    <rPh sb="0" eb="2">
      <t>ニュウイン</t>
    </rPh>
    <rPh sb="2" eb="5">
      <t>キホンリョウ</t>
    </rPh>
    <phoneticPr fontId="5"/>
  </si>
  <si>
    <t>予測したい月の暦日数</t>
    <rPh sb="0" eb="2">
      <t>ヨソク</t>
    </rPh>
    <rPh sb="5" eb="6">
      <t>ツキ</t>
    </rPh>
    <rPh sb="7" eb="9">
      <t>レキジツ</t>
    </rPh>
    <rPh sb="9" eb="10">
      <t>スウ</t>
    </rPh>
    <phoneticPr fontId="5"/>
  </si>
  <si>
    <t>祝日（病院が休日の日）</t>
    <rPh sb="0" eb="2">
      <t>シュクジツ</t>
    </rPh>
    <rPh sb="3" eb="5">
      <t>ビョウイン</t>
    </rPh>
    <rPh sb="6" eb="8">
      <t>キュウジツ</t>
    </rPh>
    <rPh sb="9" eb="10">
      <t>ヒ</t>
    </rPh>
    <phoneticPr fontId="5"/>
  </si>
  <si>
    <t xml:space="preserve"> 昨年12月1日～今年10月31日(既知の値）　　+　　 今年11月1日～今年11月30日（予測の値）</t>
    <rPh sb="1" eb="3">
      <t>サクネン</t>
    </rPh>
    <rPh sb="5" eb="6">
      <t>ガツ</t>
    </rPh>
    <rPh sb="7" eb="8">
      <t>ニチ</t>
    </rPh>
    <rPh sb="46" eb="48">
      <t>ヨソク</t>
    </rPh>
    <rPh sb="49" eb="50">
      <t>アタイ</t>
    </rPh>
    <phoneticPr fontId="5"/>
  </si>
  <si>
    <t xml:space="preserve"> 昨年10月1日～今年 8月31日(既知の値）　　+　　 今年 9月1日～今年 9月30日（予測の値）</t>
    <rPh sb="1" eb="3">
      <t>サクネン</t>
    </rPh>
    <rPh sb="5" eb="6">
      <t>ガツ</t>
    </rPh>
    <rPh sb="7" eb="8">
      <t>ニチ</t>
    </rPh>
    <phoneticPr fontId="5"/>
  </si>
  <si>
    <t xml:space="preserve"> 昨年　9月1日～今年 7月31日(既知の値）　　+　　 今年 8月1日～今年 8月31日（予測の値）</t>
    <rPh sb="1" eb="3">
      <t>サクネン</t>
    </rPh>
    <rPh sb="5" eb="6">
      <t>ガツ</t>
    </rPh>
    <rPh sb="7" eb="8">
      <t>ニチ</t>
    </rPh>
    <phoneticPr fontId="5"/>
  </si>
  <si>
    <t xml:space="preserve"> 昨年　7月1日～今年 5月31日(既知の値）　　+　　 今年 6月1日～今年 6月30日（予測の値）</t>
    <rPh sb="1" eb="3">
      <t>サクネン</t>
    </rPh>
    <rPh sb="5" eb="6">
      <t>ガツ</t>
    </rPh>
    <rPh sb="7" eb="8">
      <t>ニチ</t>
    </rPh>
    <phoneticPr fontId="5"/>
  </si>
  <si>
    <t xml:space="preserve"> 昨年　6月1日～今年 4月30日(既知の値）　　+　　 今年 5月1日～今年 5月31日（予測の値）</t>
    <rPh sb="1" eb="3">
      <t>サクネン</t>
    </rPh>
    <rPh sb="5" eb="6">
      <t>ガツ</t>
    </rPh>
    <rPh sb="7" eb="8">
      <t>ニチ</t>
    </rPh>
    <phoneticPr fontId="5"/>
  </si>
  <si>
    <t xml:space="preserve"> 昨年　5月1日～今年 3月31日(既知の値）　　+　　 今年 4月1日～今年 4月30日（予測の値）</t>
    <rPh sb="1" eb="3">
      <t>サクネン</t>
    </rPh>
    <rPh sb="5" eb="6">
      <t>ガツ</t>
    </rPh>
    <rPh sb="7" eb="8">
      <t>ニチ</t>
    </rPh>
    <phoneticPr fontId="5"/>
  </si>
  <si>
    <t xml:space="preserve"> 昨年　4月1日～今年 2月末日(既知の値）　　+　　 今年 3月1日～今年 3月31日（予測の値）</t>
    <rPh sb="1" eb="3">
      <t>サクネン</t>
    </rPh>
    <rPh sb="5" eb="6">
      <t>ガツ</t>
    </rPh>
    <rPh sb="7" eb="8">
      <t>ニチ</t>
    </rPh>
    <phoneticPr fontId="5"/>
  </si>
  <si>
    <t xml:space="preserve"> 昨年　3月1日～今年 1月31日(既知の値）　　+　　 今年 2月1日～今年 2月末日（予測の値）</t>
    <rPh sb="1" eb="3">
      <t>サクネン</t>
    </rPh>
    <rPh sb="5" eb="6">
      <t>ガツ</t>
    </rPh>
    <rPh sb="7" eb="8">
      <t>ニチ</t>
    </rPh>
    <phoneticPr fontId="5"/>
  </si>
  <si>
    <t xml:space="preserve"> 昨年　2月1日～今年12月31日(既知の値）　　+　　 今年 1月1日～今年 1月31日（予測の値）</t>
    <rPh sb="1" eb="3">
      <t>サクネン</t>
    </rPh>
    <rPh sb="5" eb="6">
      <t>ガツ</t>
    </rPh>
    <rPh sb="7" eb="8">
      <t>ニチ</t>
    </rPh>
    <phoneticPr fontId="5"/>
  </si>
  <si>
    <t xml:space="preserve"> 昨年　1月1日～今年11月30日(既知の値）　　+　　 今年12月1日～今年12月31日（予測の値）</t>
    <rPh sb="1" eb="3">
      <t>サクネン</t>
    </rPh>
    <rPh sb="5" eb="6">
      <t>ガツ</t>
    </rPh>
    <rPh sb="7" eb="8">
      <t>ニチ</t>
    </rPh>
    <phoneticPr fontId="5"/>
  </si>
  <si>
    <t>1日の病院の必要夜勤人数</t>
    <rPh sb="1" eb="2">
      <t>ニチ</t>
    </rPh>
    <rPh sb="3" eb="5">
      <t>ビョウイン</t>
    </rPh>
    <rPh sb="6" eb="8">
      <t>ヒツヨウ</t>
    </rPh>
    <rPh sb="8" eb="10">
      <t>ヤキン</t>
    </rPh>
    <rPh sb="10" eb="12">
      <t>ニンズウ</t>
    </rPh>
    <phoneticPr fontId="5"/>
  </si>
  <si>
    <t>内には何も入力しないでください</t>
    <rPh sb="0" eb="1">
      <t>ナイ</t>
    </rPh>
    <rPh sb="3" eb="4">
      <t>ナニ</t>
    </rPh>
    <rPh sb="5" eb="7">
      <t>ニュウリョク</t>
    </rPh>
    <phoneticPr fontId="5"/>
  </si>
  <si>
    <t>変数</t>
    <rPh sb="0" eb="2">
      <t>ヘンスウ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</si>
  <si>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</si>
  <si>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</si>
  <si>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</si>
  <si>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</si>
  <si>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</si>
  <si>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</si>
  <si>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</si>
  <si>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</si>
  <si>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</si>
  <si>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j</t>
    <phoneticPr fontId="5"/>
  </si>
  <si>
    <t>k</t>
    <phoneticPr fontId="5"/>
  </si>
  <si>
    <t>l</t>
    <phoneticPr fontId="5"/>
  </si>
  <si>
    <t>m</t>
    <phoneticPr fontId="5"/>
  </si>
  <si>
    <t>n</t>
    <phoneticPr fontId="5"/>
  </si>
  <si>
    <t>o</t>
    <phoneticPr fontId="5"/>
  </si>
  <si>
    <t>p</t>
    <phoneticPr fontId="5"/>
  </si>
  <si>
    <t>q</t>
    <phoneticPr fontId="5"/>
  </si>
  <si>
    <t>r</t>
    <phoneticPr fontId="5"/>
  </si>
  <si>
    <t>s</t>
    <phoneticPr fontId="5"/>
  </si>
  <si>
    <t>既知の11か月の延べ入院患者数</t>
    <rPh sb="0" eb="2">
      <t>キチ</t>
    </rPh>
    <rPh sb="6" eb="7">
      <t>ゲツ</t>
    </rPh>
    <rPh sb="8" eb="9">
      <t>ノ</t>
    </rPh>
    <rPh sb="10" eb="12">
      <t>ニュウイン</t>
    </rPh>
    <rPh sb="12" eb="15">
      <t>カンジャスウ</t>
    </rPh>
    <phoneticPr fontId="5"/>
  </si>
  <si>
    <t>予測の1か月の延べ入院患者数</t>
    <rPh sb="0" eb="2">
      <t>ヨソク</t>
    </rPh>
    <rPh sb="5" eb="6">
      <t>ゲツ</t>
    </rPh>
    <rPh sb="7" eb="8">
      <t>ノ</t>
    </rPh>
    <rPh sb="9" eb="11">
      <t>ニュウイン</t>
    </rPh>
    <rPh sb="11" eb="14">
      <t>カンジャスウ</t>
    </rPh>
    <phoneticPr fontId="5"/>
  </si>
  <si>
    <t>1年間の日数（365日or366日)</t>
    <rPh sb="1" eb="2">
      <t>ネン</t>
    </rPh>
    <rPh sb="2" eb="3">
      <t>カン</t>
    </rPh>
    <rPh sb="4" eb="6">
      <t>ニッスウ</t>
    </rPh>
    <rPh sb="10" eb="11">
      <t>ニチ</t>
    </rPh>
    <rPh sb="16" eb="17">
      <t>ニチ</t>
    </rPh>
    <phoneticPr fontId="5"/>
  </si>
  <si>
    <t>平日（病院が開院の日）</t>
    <rPh sb="0" eb="2">
      <t>ヘイジツ</t>
    </rPh>
    <rPh sb="3" eb="5">
      <t>ビョウイン</t>
    </rPh>
    <rPh sb="6" eb="8">
      <t>カイイン</t>
    </rPh>
    <rPh sb="9" eb="10">
      <t>ヒ</t>
    </rPh>
    <phoneticPr fontId="5"/>
  </si>
  <si>
    <t>土日など病院が公休の日数</t>
    <rPh sb="0" eb="2">
      <t>ドニチ</t>
    </rPh>
    <rPh sb="4" eb="6">
      <t>ビョウイン</t>
    </rPh>
    <rPh sb="7" eb="9">
      <t>コウキュウ</t>
    </rPh>
    <rPh sb="10" eb="12">
      <t>ニッスウ</t>
    </rPh>
    <phoneticPr fontId="5"/>
  </si>
  <si>
    <t>半日の公休日の日数（4週6休の病院）</t>
    <rPh sb="0" eb="2">
      <t>ハンニチ</t>
    </rPh>
    <rPh sb="3" eb="6">
      <t>コウキュウビ</t>
    </rPh>
    <rPh sb="7" eb="9">
      <t>ニッスウ</t>
    </rPh>
    <rPh sb="11" eb="12">
      <t>シュウ</t>
    </rPh>
    <rPh sb="13" eb="14">
      <t>ヤス</t>
    </rPh>
    <rPh sb="15" eb="17">
      <t>ビョウイン</t>
    </rPh>
    <phoneticPr fontId="5"/>
  </si>
  <si>
    <t>年末年始など病院が休みとなる</t>
    <rPh sb="0" eb="2">
      <t>ネンマツ</t>
    </rPh>
    <rPh sb="2" eb="4">
      <t>ネンシ</t>
    </rPh>
    <rPh sb="6" eb="8">
      <t>ビョウイン</t>
    </rPh>
    <rPh sb="9" eb="10">
      <t>ヤス</t>
    </rPh>
    <phoneticPr fontId="5"/>
  </si>
  <si>
    <t>公休日の1病棟あたりの日勤看護師数</t>
    <rPh sb="0" eb="3">
      <t>コウキュウビ</t>
    </rPh>
    <rPh sb="5" eb="7">
      <t>ビョウトウ</t>
    </rPh>
    <rPh sb="11" eb="13">
      <t>ニッキン</t>
    </rPh>
    <rPh sb="13" eb="16">
      <t>カンゴシ</t>
    </rPh>
    <rPh sb="16" eb="17">
      <t>スウ</t>
    </rPh>
    <phoneticPr fontId="5"/>
  </si>
  <si>
    <t>公休日の日勤者の総労働時間</t>
    <rPh sb="0" eb="3">
      <t>コウキュウビ</t>
    </rPh>
    <rPh sb="4" eb="7">
      <t>ニッキンシャ</t>
    </rPh>
    <rPh sb="8" eb="9">
      <t>ソウ</t>
    </rPh>
    <rPh sb="9" eb="11">
      <t>ロウドウ</t>
    </rPh>
    <rPh sb="11" eb="13">
      <t>ジカン</t>
    </rPh>
    <phoneticPr fontId="5"/>
  </si>
  <si>
    <t>病棟数</t>
    <rPh sb="0" eb="2">
      <t>ビョウトウ</t>
    </rPh>
    <rPh sb="2" eb="3">
      <t>スウ</t>
    </rPh>
    <phoneticPr fontId="5"/>
  </si>
  <si>
    <t>1病棟あたりの1日の準夜勤務者数（2交代の場合は0を入れる）</t>
    <rPh sb="1" eb="3">
      <t>ビョウトウ</t>
    </rPh>
    <rPh sb="8" eb="9">
      <t>ニチ</t>
    </rPh>
    <rPh sb="10" eb="11">
      <t>ジュン</t>
    </rPh>
    <rPh sb="11" eb="12">
      <t>ヨル</t>
    </rPh>
    <rPh sb="12" eb="14">
      <t>キンム</t>
    </rPh>
    <rPh sb="14" eb="15">
      <t>シャ</t>
    </rPh>
    <rPh sb="15" eb="16">
      <t>スウ</t>
    </rPh>
    <rPh sb="18" eb="20">
      <t>コウタイ</t>
    </rPh>
    <rPh sb="21" eb="23">
      <t>バアイ</t>
    </rPh>
    <rPh sb="26" eb="27">
      <t>イ</t>
    </rPh>
    <phoneticPr fontId="5"/>
  </si>
  <si>
    <t>1病棟あたりの1日の深夜勤務者数（2交代制勤務の場合は夜勤者人数を入れる）</t>
    <phoneticPr fontId="5"/>
  </si>
  <si>
    <t>3交代制は1、2公体制は2を入れる</t>
  </si>
  <si>
    <t>病院の1日の平均配置夜勤人数</t>
  </si>
  <si>
    <t>平日の1日当たりの日勤の看護師数</t>
    <phoneticPr fontId="5"/>
  </si>
  <si>
    <t>　過去11か月から求められた1か月の平均の延べ入院患者数</t>
    <rPh sb="1" eb="3">
      <t>カコ</t>
    </rPh>
    <rPh sb="6" eb="7">
      <t>ゲツ</t>
    </rPh>
    <rPh sb="9" eb="10">
      <t>モト</t>
    </rPh>
    <rPh sb="16" eb="17">
      <t>ゲツ</t>
    </rPh>
    <rPh sb="18" eb="20">
      <t>ヘイキン</t>
    </rPh>
    <rPh sb="21" eb="22">
      <t>ノ</t>
    </rPh>
    <rPh sb="23" eb="25">
      <t>ニュウイン</t>
    </rPh>
    <rPh sb="25" eb="28">
      <t>カンジャスウ</t>
    </rPh>
    <phoneticPr fontId="5"/>
  </si>
  <si>
    <t>1日平均の延べ入院患者数</t>
    <rPh sb="1" eb="2">
      <t>ニチ</t>
    </rPh>
    <rPh sb="2" eb="4">
      <t>ヘイキン</t>
    </rPh>
    <rPh sb="5" eb="6">
      <t>ノ</t>
    </rPh>
    <rPh sb="7" eb="9">
      <t>ニュウイン</t>
    </rPh>
    <rPh sb="9" eb="12">
      <t>カンジャスウ</t>
    </rPh>
    <phoneticPr fontId="5"/>
  </si>
  <si>
    <t>入院基本料は何対１ですか？</t>
    <rPh sb="0" eb="2">
      <t>ニュウイン</t>
    </rPh>
    <rPh sb="2" eb="5">
      <t>キホンリョウ</t>
    </rPh>
    <rPh sb="6" eb="7">
      <t>ナン</t>
    </rPh>
    <rPh sb="7" eb="8">
      <t>タイ</t>
    </rPh>
    <phoneticPr fontId="5"/>
  </si>
  <si>
    <t>対１</t>
    <rPh sb="0" eb="1">
      <t>タイ</t>
    </rPh>
    <phoneticPr fontId="5"/>
  </si>
  <si>
    <t>日</t>
    <rPh sb="0" eb="1">
      <t>ニチ</t>
    </rPh>
    <phoneticPr fontId="5"/>
  </si>
  <si>
    <t>期間</t>
    <rPh sb="0" eb="2">
      <t>キカン</t>
    </rPh>
    <phoneticPr fontId="5"/>
  </si>
  <si>
    <t>人</t>
    <rPh sb="0" eb="1">
      <t>ニン</t>
    </rPh>
    <phoneticPr fontId="5"/>
  </si>
  <si>
    <t>既知の値と予測の値の合計</t>
    <rPh sb="0" eb="2">
      <t>キチ</t>
    </rPh>
    <rPh sb="3" eb="4">
      <t>アタイ</t>
    </rPh>
    <rPh sb="5" eb="7">
      <t>ヨソク</t>
    </rPh>
    <rPh sb="8" eb="9">
      <t>アタイ</t>
    </rPh>
    <rPh sb="10" eb="12">
      <t>ゴウケイ</t>
    </rPh>
    <phoneticPr fontId="5"/>
  </si>
  <si>
    <t>予測の基準値（人）；１日の必要看護師数</t>
    <rPh sb="0" eb="2">
      <t>ヨソク</t>
    </rPh>
    <rPh sb="11" eb="12">
      <t>ニチ</t>
    </rPh>
    <rPh sb="13" eb="15">
      <t>ヒツヨウ</t>
    </rPh>
    <rPh sb="15" eb="18">
      <t>カンゴシ</t>
    </rPh>
    <rPh sb="18" eb="19">
      <t>スウ</t>
    </rPh>
    <phoneticPr fontId="5"/>
  </si>
  <si>
    <r>
      <rPr>
        <b/>
        <u/>
        <sz val="11"/>
        <rFont val="ＭＳ Ｐゴシック"/>
        <family val="3"/>
        <charset val="128"/>
      </rPr>
      <t>1か月の休日の日勤者数</t>
    </r>
    <r>
      <rPr>
        <sz val="11"/>
        <rFont val="ＭＳ Ｐゴシック"/>
        <family val="3"/>
        <charset val="128"/>
      </rPr>
      <t>　</t>
    </r>
    <phoneticPr fontId="5"/>
  </si>
  <si>
    <t>1か月の平日の日勤者数</t>
    <phoneticPr fontId="5"/>
  </si>
  <si>
    <t>１か月の夜勤者の数</t>
    <phoneticPr fontId="5"/>
  </si>
  <si>
    <t>平日の1病棟あたりの1日の看護師数</t>
    <rPh sb="0" eb="2">
      <t>ヘイジツ</t>
    </rPh>
    <rPh sb="4" eb="6">
      <t>ビョウトウ</t>
    </rPh>
    <rPh sb="11" eb="12">
      <t>ニチ</t>
    </rPh>
    <rPh sb="13" eb="16">
      <t>カンゴシ</t>
    </rPh>
    <rPh sb="16" eb="17">
      <t>スウ</t>
    </rPh>
    <phoneticPr fontId="5"/>
  </si>
  <si>
    <t>夜勤総勤務時間</t>
    <phoneticPr fontId="5"/>
  </si>
  <si>
    <t>人</t>
    <rPh sb="0" eb="1">
      <t>ニン</t>
    </rPh>
    <phoneticPr fontId="5"/>
  </si>
  <si>
    <t>1）</t>
    <phoneticPr fontId="5"/>
  </si>
  <si>
    <t>2）</t>
    <phoneticPr fontId="5"/>
  </si>
  <si>
    <t>3）</t>
    <phoneticPr fontId="5"/>
  </si>
  <si>
    <t>4）</t>
    <phoneticPr fontId="5"/>
  </si>
  <si>
    <t>5）</t>
    <phoneticPr fontId="5"/>
  </si>
  <si>
    <t>6）</t>
    <phoneticPr fontId="5"/>
  </si>
  <si>
    <t>7）</t>
    <phoneticPr fontId="5"/>
  </si>
  <si>
    <t>8）</t>
    <phoneticPr fontId="5"/>
  </si>
  <si>
    <t>9）</t>
    <phoneticPr fontId="5"/>
  </si>
  <si>
    <t>予測するある月</t>
    <rPh sb="0" eb="2">
      <t>ヨソク</t>
    </rPh>
    <rPh sb="6" eb="7">
      <t>ツキ</t>
    </rPh>
    <phoneticPr fontId="5"/>
  </si>
  <si>
    <t>1年間の日数（閏年は366日)</t>
    <rPh sb="7" eb="8">
      <t>ウルウ</t>
    </rPh>
    <rPh sb="8" eb="9">
      <t>ドシ</t>
    </rPh>
    <phoneticPr fontId="5"/>
  </si>
  <si>
    <t>年末年始など病院が休みとなる特別休暇の日数</t>
    <rPh sb="19" eb="21">
      <t>ニッスウ</t>
    </rPh>
    <phoneticPr fontId="5"/>
  </si>
  <si>
    <t>公休日の合計日数</t>
    <rPh sb="0" eb="3">
      <t>コウキュウビ</t>
    </rPh>
    <rPh sb="4" eb="6">
      <t>ゴウケイ</t>
    </rPh>
    <rPh sb="6" eb="8">
      <t>ニッスウ</t>
    </rPh>
    <phoneticPr fontId="5"/>
  </si>
  <si>
    <t>予測する月</t>
    <phoneticPr fontId="5"/>
  </si>
  <si>
    <t>人</t>
    <rPh sb="0" eb="1">
      <t>ニン</t>
    </rPh>
    <phoneticPr fontId="5"/>
  </si>
  <si>
    <t>予測する月は28日から31日のどれですか。</t>
    <rPh sb="0" eb="2">
      <t>ヨソク</t>
    </rPh>
    <rPh sb="4" eb="5">
      <t>ツキ</t>
    </rPh>
    <rPh sb="8" eb="9">
      <t>ニチ</t>
    </rPh>
    <rPh sb="13" eb="14">
      <t>ニチ</t>
    </rPh>
    <phoneticPr fontId="5"/>
  </si>
  <si>
    <t>病院の病棟数をいれてください。</t>
    <rPh sb="0" eb="2">
      <t>ビョウイン</t>
    </rPh>
    <rPh sb="3" eb="5">
      <t>ビョウトウ</t>
    </rPh>
    <rPh sb="5" eb="6">
      <t>スウ</t>
    </rPh>
    <phoneticPr fontId="7"/>
  </si>
  <si>
    <t>2交代制は2、3交代制は3を入れてください。</t>
    <rPh sb="1" eb="4">
      <t>コウタイセイ</t>
    </rPh>
    <rPh sb="8" eb="10">
      <t>コウタイ</t>
    </rPh>
    <rPh sb="10" eb="11">
      <t>セイ</t>
    </rPh>
    <rPh sb="14" eb="15">
      <t>イ</t>
    </rPh>
    <phoneticPr fontId="5"/>
  </si>
  <si>
    <t>病棟</t>
    <rPh sb="0" eb="1">
      <t>ビョウ</t>
    </rPh>
    <rPh sb="1" eb="2">
      <t>トウ</t>
    </rPh>
    <phoneticPr fontId="5"/>
  </si>
  <si>
    <t>平日の日数（病院が公休日でない日の日数）</t>
    <rPh sb="3" eb="5">
      <t>ニッスウ</t>
    </rPh>
    <rPh sb="6" eb="8">
      <t>ビョウイン</t>
    </rPh>
    <rPh sb="9" eb="12">
      <t>コウキュウビ</t>
    </rPh>
    <rPh sb="15" eb="16">
      <t>ヒ</t>
    </rPh>
    <rPh sb="17" eb="19">
      <t>ニッスウ</t>
    </rPh>
    <phoneticPr fontId="5"/>
  </si>
  <si>
    <t>1か月の総勤務時間-夜勤総勤務時間-公休日の日勤の総勤務時間=平日総労働時間</t>
    <rPh sb="2" eb="3">
      <t>ゲツ</t>
    </rPh>
    <rPh sb="4" eb="5">
      <t>ソウ</t>
    </rPh>
    <rPh sb="5" eb="7">
      <t>キンム</t>
    </rPh>
    <rPh sb="7" eb="9">
      <t>ジカン</t>
    </rPh>
    <rPh sb="10" eb="12">
      <t>ヤキン</t>
    </rPh>
    <rPh sb="12" eb="13">
      <t>ソウ</t>
    </rPh>
    <rPh sb="13" eb="15">
      <t>キンム</t>
    </rPh>
    <rPh sb="18" eb="21">
      <t>コウキュウビ</t>
    </rPh>
    <rPh sb="22" eb="24">
      <t>ニッキン</t>
    </rPh>
    <rPh sb="25" eb="26">
      <t>ソウ</t>
    </rPh>
    <rPh sb="26" eb="28">
      <t>キンム</t>
    </rPh>
    <rPh sb="28" eb="30">
      <t>ジカン</t>
    </rPh>
    <rPh sb="31" eb="33">
      <t>ヘイジツ</t>
    </rPh>
    <rPh sb="33" eb="34">
      <t>ソウ</t>
    </rPh>
    <rPh sb="34" eb="36">
      <t>ロウドウ</t>
    </rPh>
    <rPh sb="36" eb="38">
      <t>ジカン</t>
    </rPh>
    <phoneticPr fontId="7"/>
  </si>
  <si>
    <t>予測の基準値</t>
    <rPh sb="0" eb="2">
      <t>ヨソク</t>
    </rPh>
    <rPh sb="3" eb="6">
      <t>キジュンチ</t>
    </rPh>
    <phoneticPr fontId="5"/>
  </si>
  <si>
    <t xml:space="preserve"> 昨年11月1日～今年 9月30日(既知の値）　　+　　 今年10月1日～今年10月31日（予測の値）</t>
  </si>
  <si>
    <t xml:space="preserve"> 昨年　8月1日～今年 6月30日(既知の値）　　+　　 今年 7月1日～今年 7月31日（予測の値）</t>
    <rPh sb="1" eb="3">
      <t>サクネン</t>
    </rPh>
    <rPh sb="5" eb="6">
      <t>ガツ</t>
    </rPh>
    <rPh sb="7" eb="8">
      <t>ニチ</t>
    </rPh>
    <phoneticPr fontId="5"/>
  </si>
  <si>
    <t>太枠内に必要な数字を入れてください。</t>
    <rPh sb="0" eb="2">
      <t>フトワク</t>
    </rPh>
    <rPh sb="2" eb="3">
      <t>ナイ</t>
    </rPh>
    <rPh sb="4" eb="6">
      <t>ヒツヨウ</t>
    </rPh>
    <rPh sb="7" eb="9">
      <t>スウジ</t>
    </rPh>
    <rPh sb="10" eb="11">
      <t>イ</t>
    </rPh>
    <phoneticPr fontId="5"/>
  </si>
  <si>
    <t>日</t>
    <rPh sb="0" eb="1">
      <t>ニチ</t>
    </rPh>
    <phoneticPr fontId="5"/>
  </si>
  <si>
    <t>人</t>
    <rPh sb="0" eb="1">
      <t>ニン</t>
    </rPh>
    <phoneticPr fontId="5"/>
  </si>
  <si>
    <t>交代</t>
    <rPh sb="0" eb="2">
      <t>コウタイ</t>
    </rPh>
    <phoneticPr fontId="5"/>
  </si>
  <si>
    <t>なお、上記に入力後、下の「予測する月」が対応しているかご確認ください。必ず予測する月が対応するように選んでください。</t>
    <rPh sb="3" eb="5">
      <t>ジョウキ</t>
    </rPh>
    <rPh sb="6" eb="9">
      <t>ニュウリョクゴ</t>
    </rPh>
    <rPh sb="17" eb="18">
      <t>ツキ</t>
    </rPh>
    <rPh sb="35" eb="36">
      <t>カナラ</t>
    </rPh>
    <rPh sb="37" eb="39">
      <t>ヨソク</t>
    </rPh>
    <rPh sb="41" eb="42">
      <t>ツキ</t>
    </rPh>
    <rPh sb="43" eb="45">
      <t>タイオウ</t>
    </rPh>
    <rPh sb="50" eb="51">
      <t>エラ</t>
    </rPh>
    <phoneticPr fontId="5"/>
  </si>
  <si>
    <t>予測する月の基準値を求める際→直近１年間の１日の平均入院患者数とは、下記の期間を指します</t>
    <rPh sb="0" eb="2">
      <t>ヨソク</t>
    </rPh>
    <rPh sb="4" eb="5">
      <t>ツキ</t>
    </rPh>
    <rPh sb="6" eb="9">
      <t>キジュンチ</t>
    </rPh>
    <rPh sb="10" eb="11">
      <t>モト</t>
    </rPh>
    <rPh sb="13" eb="14">
      <t>サイ</t>
    </rPh>
    <rPh sb="15" eb="17">
      <t>チョッキン</t>
    </rPh>
    <rPh sb="18" eb="19">
      <t>ネン</t>
    </rPh>
    <rPh sb="19" eb="20">
      <t>カン</t>
    </rPh>
    <rPh sb="22" eb="23">
      <t>ニチ</t>
    </rPh>
    <rPh sb="24" eb="26">
      <t>ヘイキン</t>
    </rPh>
    <rPh sb="26" eb="28">
      <t>ニュウイン</t>
    </rPh>
    <rPh sb="28" eb="31">
      <t>カンジャスウ</t>
    </rPh>
    <rPh sb="34" eb="36">
      <t>カキ</t>
    </rPh>
    <rPh sb="37" eb="39">
      <t>キカン</t>
    </rPh>
    <rPh sb="40" eb="41">
      <t>サ</t>
    </rPh>
    <phoneticPr fontId="5"/>
  </si>
  <si>
    <t>奈良県立医科大学健康政策医学講座　Ｈ26.11.20作成</t>
    <rPh sb="0" eb="2">
      <t>ナラ</t>
    </rPh>
    <rPh sb="2" eb="4">
      <t>ケンリツ</t>
    </rPh>
    <rPh sb="4" eb="6">
      <t>イカ</t>
    </rPh>
    <rPh sb="6" eb="8">
      <t>ダイガク</t>
    </rPh>
    <rPh sb="8" eb="10">
      <t>ケンコウ</t>
    </rPh>
    <rPh sb="10" eb="12">
      <t>セイサク</t>
    </rPh>
    <rPh sb="12" eb="14">
      <t>イガク</t>
    </rPh>
    <rPh sb="14" eb="16">
      <t>コウザ</t>
    </rPh>
    <rPh sb="26" eb="28">
      <t>サクセイ</t>
    </rPh>
    <phoneticPr fontId="5"/>
  </si>
  <si>
    <t>看護師配置人数の管理
～基準値の予測と平日の日勤看護師数の予測～</t>
    <rPh sb="0" eb="3">
      <t>カンゴシ</t>
    </rPh>
    <rPh sb="3" eb="5">
      <t>ハイチ</t>
    </rPh>
    <rPh sb="5" eb="7">
      <t>ニンズウ</t>
    </rPh>
    <rPh sb="8" eb="10">
      <t>カンリ</t>
    </rPh>
    <rPh sb="12" eb="15">
      <t>キジュンチ</t>
    </rPh>
    <rPh sb="16" eb="18">
      <t>ヨソク</t>
    </rPh>
    <rPh sb="19" eb="21">
      <t>ヘイジツ</t>
    </rPh>
    <rPh sb="22" eb="24">
      <t>ニッキン</t>
    </rPh>
    <rPh sb="24" eb="27">
      <t>カンゴシ</t>
    </rPh>
    <rPh sb="27" eb="28">
      <t>スウ</t>
    </rPh>
    <rPh sb="29" eb="31">
      <t>ヨソク</t>
    </rPh>
    <phoneticPr fontId="5"/>
  </si>
  <si>
    <t>　末日の時点で、2か月後の基準値の予測が可能です。左記にあてはまる月を選んでください。</t>
    <rPh sb="1" eb="3">
      <t>マツジツ</t>
    </rPh>
    <rPh sb="4" eb="6">
      <t>ジテン</t>
    </rPh>
    <rPh sb="10" eb="12">
      <t>ゲツゴ</t>
    </rPh>
    <rPh sb="13" eb="16">
      <t>キジュンチ</t>
    </rPh>
    <rPh sb="17" eb="19">
      <t>ヨソク</t>
    </rPh>
    <rPh sb="20" eb="22">
      <t>カノウ</t>
    </rPh>
    <rPh sb="25" eb="27">
      <t>サキ</t>
    </rPh>
    <rPh sb="33" eb="34">
      <t>ツキ</t>
    </rPh>
    <rPh sb="35" eb="36">
      <t>エラ</t>
    </rPh>
    <phoneticPr fontId="5"/>
  </si>
  <si>
    <r>
      <t>平日の日勤に必要な最低限の看護師の予測人数（</t>
    </r>
    <r>
      <rPr>
        <b/>
        <u/>
        <sz val="14"/>
        <rFont val="ＭＳ Ｐゴシック"/>
        <family val="3"/>
        <charset val="128"/>
      </rPr>
      <t>1病棟あたり</t>
    </r>
    <r>
      <rPr>
        <sz val="14"/>
        <rFont val="ＭＳ Ｐゴシック"/>
        <family val="3"/>
        <charset val="128"/>
      </rPr>
      <t>）　　　⇒</t>
    </r>
    <rPh sb="0" eb="2">
      <t>ヘイジツ</t>
    </rPh>
    <rPh sb="3" eb="5">
      <t>ニッキン</t>
    </rPh>
    <rPh sb="6" eb="8">
      <t>ヒツヨウ</t>
    </rPh>
    <rPh sb="9" eb="12">
      <t>サイテイゲン</t>
    </rPh>
    <rPh sb="13" eb="16">
      <t>カンゴシ</t>
    </rPh>
    <rPh sb="17" eb="19">
      <t>ヨソク</t>
    </rPh>
    <rPh sb="19" eb="21">
      <t>ニンズウ</t>
    </rPh>
    <rPh sb="23" eb="25">
      <t>ビョウトウ</t>
    </rPh>
    <phoneticPr fontId="5"/>
  </si>
  <si>
    <t>平日の日勤に必要な最低限の看護師の予測人数　　　　　　　　　　　　　⇒</t>
    <rPh sb="3" eb="5">
      <t>ニッキン</t>
    </rPh>
    <rPh sb="6" eb="8">
      <t>ヒツヨウ</t>
    </rPh>
    <rPh sb="9" eb="12">
      <t>サイテイゲン</t>
    </rPh>
    <rPh sb="13" eb="16">
      <t>カンゴシ</t>
    </rPh>
    <rPh sb="17" eb="19">
      <t>ヨソク</t>
    </rPh>
    <rPh sb="19" eb="21">
      <t>ニンズウ</t>
    </rPh>
    <phoneticPr fontId="5"/>
  </si>
  <si>
    <t>予測の基準値（人）；１日の必要看護師数になります。　　　　　　　　　　　⇒　</t>
    <rPh sb="0" eb="2">
      <t>ヨソク</t>
    </rPh>
    <rPh sb="11" eb="12">
      <t>ニチ</t>
    </rPh>
    <rPh sb="13" eb="15">
      <t>ヒツヨウ</t>
    </rPh>
    <rPh sb="15" eb="18">
      <t>カンゴシ</t>
    </rPh>
    <rPh sb="18" eb="19">
      <t>スウ</t>
    </rPh>
    <phoneticPr fontId="5"/>
  </si>
  <si>
    <t>もしくは前述の１１か月間の１日平均入院患者数×335で求められた数字を入れてください。</t>
    <phoneticPr fontId="5"/>
  </si>
  <si>
    <t xml:space="preserve"> 昨年　6月1日～今年 4月30日の延べ入院患者数、
もしくは前述の１１か月間の１日平均入院患者数×335で求められた数字を入れてください。</t>
    <rPh sb="1" eb="3">
      <t>サクネン</t>
    </rPh>
    <rPh sb="5" eb="6">
      <t>ガツ</t>
    </rPh>
    <rPh sb="7" eb="8">
      <t>ニチ</t>
    </rPh>
    <phoneticPr fontId="5"/>
  </si>
  <si>
    <t>休日の1病棟あたりの日勤看護師数をいれてください。</t>
    <rPh sb="0" eb="2">
      <t>キュウジツ</t>
    </rPh>
    <rPh sb="10" eb="12">
      <t>ニッキン</t>
    </rPh>
    <rPh sb="12" eb="15">
      <t>カンゴシ</t>
    </rPh>
    <rPh sb="15" eb="16">
      <t>スウ</t>
    </rPh>
    <phoneticPr fontId="5"/>
  </si>
  <si>
    <t>1病棟あたりの1日の深夜勤務者数をいれてください。</t>
    <rPh sb="1" eb="3">
      <t>ビョウトウ</t>
    </rPh>
    <rPh sb="8" eb="9">
      <t>ニチ</t>
    </rPh>
    <rPh sb="10" eb="12">
      <t>シンヤ</t>
    </rPh>
    <rPh sb="12" eb="14">
      <t>キンム</t>
    </rPh>
    <rPh sb="14" eb="15">
      <t>シャ</t>
    </rPh>
    <rPh sb="15" eb="16">
      <t>カズ</t>
    </rPh>
    <phoneticPr fontId="7"/>
  </si>
  <si>
    <t xml:space="preserve"> 昨年12月1日～今年10月31日の延べ入院患者数、もしくは直近1年間の１日平均入院患者数×335で求められた数字を入れてください。</t>
    <rPh sb="1" eb="3">
      <t>サクネン</t>
    </rPh>
    <rPh sb="5" eb="6">
      <t>ガツ</t>
    </rPh>
    <rPh sb="7" eb="8">
      <t>ニチ</t>
    </rPh>
    <rPh sb="18" eb="19">
      <t>ノ</t>
    </rPh>
    <rPh sb="20" eb="22">
      <t>ニュウイン</t>
    </rPh>
    <rPh sb="22" eb="25">
      <t>カンジャスウ</t>
    </rPh>
    <rPh sb="30" eb="32">
      <t>チョッキン</t>
    </rPh>
    <rPh sb="33" eb="35">
      <t>ネンカン</t>
    </rPh>
    <rPh sb="37" eb="38">
      <t>ニチ</t>
    </rPh>
    <rPh sb="38" eb="40">
      <t>ヘイキン</t>
    </rPh>
    <rPh sb="40" eb="42">
      <t>ニュウイン</t>
    </rPh>
    <rPh sb="42" eb="45">
      <t>カンジャスウ</t>
    </rPh>
    <rPh sb="50" eb="51">
      <t>モト</t>
    </rPh>
    <rPh sb="55" eb="57">
      <t>スウジ</t>
    </rPh>
    <rPh sb="58" eb="59">
      <t>イ</t>
    </rPh>
    <phoneticPr fontId="5"/>
  </si>
  <si>
    <t xml:space="preserve"> 昨年11月1日～今年 9月30日の延べ入院患者数、もしくは直近1年間の１日平均入院患者数×335で求められた数字を入れてください。</t>
    <phoneticPr fontId="5"/>
  </si>
  <si>
    <t xml:space="preserve"> 昨年10月1日～今年 8月31日の延べ入院患者数、もしくは直近1年間の１日平均入院患者数×335で求められた数字を入れてください。</t>
    <rPh sb="1" eb="3">
      <t>サクネン</t>
    </rPh>
    <rPh sb="5" eb="6">
      <t>ガツ</t>
    </rPh>
    <rPh sb="7" eb="8">
      <t>ニチ</t>
    </rPh>
    <phoneticPr fontId="5"/>
  </si>
  <si>
    <t xml:space="preserve"> 昨年　9月1日～今年 7月31日の延べ入院患者数、もしくは直近1年間の１日平均入院患者数×335で求められた数字を入れてください。</t>
    <rPh sb="1" eb="3">
      <t>サクネン</t>
    </rPh>
    <rPh sb="5" eb="6">
      <t>ガツ</t>
    </rPh>
    <rPh sb="7" eb="8">
      <t>ニチ</t>
    </rPh>
    <phoneticPr fontId="5"/>
  </si>
  <si>
    <t xml:space="preserve"> 昨年　8月1日～今年 6月30日の延べ入院患者数、もしくは直近1年間の１日平均入院患者数×335で求められた数字を入れてください。</t>
    <rPh sb="1" eb="3">
      <t>サクネン</t>
    </rPh>
    <rPh sb="5" eb="6">
      <t>ガツ</t>
    </rPh>
    <rPh sb="7" eb="8">
      <t>ニチ</t>
    </rPh>
    <phoneticPr fontId="5"/>
  </si>
  <si>
    <t xml:space="preserve"> 昨年　7月1日～今年 5月31日の延べ入院患者数、もしくは直近1年間の１日平均入院患者数×335で求められた数字を入れてください。</t>
    <rPh sb="1" eb="3">
      <t>サクネン</t>
    </rPh>
    <rPh sb="5" eb="6">
      <t>ガツ</t>
    </rPh>
    <rPh sb="7" eb="8">
      <t>ニチ</t>
    </rPh>
    <phoneticPr fontId="5"/>
  </si>
  <si>
    <t xml:space="preserve"> 昨年　5月1日～今年 3月31日の延べ入院患者数、もしくは直近1年間の１日平均入院患者数×335で求められた数字を入れてください。</t>
    <rPh sb="1" eb="3">
      <t>サクネン</t>
    </rPh>
    <rPh sb="5" eb="6">
      <t>ガツ</t>
    </rPh>
    <rPh sb="7" eb="8">
      <t>ニチ</t>
    </rPh>
    <phoneticPr fontId="5"/>
  </si>
  <si>
    <t xml:space="preserve"> 昨年　4月1日～今年 2月末日の延べ入院患者数、もしくは直近1年間の１日平均入院患者数×335で求められた数字を入れてください。</t>
    <rPh sb="1" eb="3">
      <t>サクネン</t>
    </rPh>
    <rPh sb="5" eb="6">
      <t>ガツ</t>
    </rPh>
    <rPh sb="7" eb="8">
      <t>ニチ</t>
    </rPh>
    <phoneticPr fontId="5"/>
  </si>
  <si>
    <t xml:space="preserve"> 昨年　3月1日～今年 1月31日の延べ入院患者数、もしくは直近1年間の１日平均入院患者数×335で求められた数字を入れてください。</t>
    <rPh sb="1" eb="3">
      <t>サクネン</t>
    </rPh>
    <rPh sb="5" eb="6">
      <t>ガツ</t>
    </rPh>
    <rPh sb="7" eb="8">
      <t>ニチ</t>
    </rPh>
    <phoneticPr fontId="5"/>
  </si>
  <si>
    <t xml:space="preserve"> 昨年　2月1日～今年12月31日の延べ入院患者数、もしくは直近1年間の１日平均入院患者数×335で求められた数字を入れてください。</t>
    <rPh sb="1" eb="3">
      <t>サクネン</t>
    </rPh>
    <rPh sb="5" eb="6">
      <t>ガツ</t>
    </rPh>
    <rPh sb="7" eb="8">
      <t>ニチ</t>
    </rPh>
    <phoneticPr fontId="5"/>
  </si>
  <si>
    <t xml:space="preserve"> 昨年　1月1日～今年11月30日の延べ入院患者数、もしくは直近1年間の１日平均入院患者数×335で求められた数字を入れてください。</t>
    <rPh sb="1" eb="3">
      <t>サクネン</t>
    </rPh>
    <rPh sb="5" eb="6">
      <t>ガツ</t>
    </rPh>
    <rPh sb="7" eb="8">
      <t>ニチ</t>
    </rPh>
    <phoneticPr fontId="5"/>
  </si>
  <si>
    <t>下記の１）から９）にあてはまる数字を選んでください。なお、３）については、数字をいれてください。
「予測する月」の予測の基準値と予測の平日の１病棟あたりの必要最低限の看護師数を求めることができます。</t>
    <phoneticPr fontId="5"/>
  </si>
  <si>
    <t>＊延べ入院患者数：退院患者数＋当日末在院患者数</t>
    <rPh sb="1" eb="2">
      <t>ノ</t>
    </rPh>
    <rPh sb="3" eb="5">
      <t>ニュウイン</t>
    </rPh>
    <rPh sb="5" eb="8">
      <t>カンジャスウ</t>
    </rPh>
    <rPh sb="9" eb="11">
      <t>タイイン</t>
    </rPh>
    <rPh sb="11" eb="14">
      <t>カンジャスウ</t>
    </rPh>
    <rPh sb="15" eb="17">
      <t>トウジツ</t>
    </rPh>
    <rPh sb="17" eb="18">
      <t>マツ</t>
    </rPh>
    <rPh sb="18" eb="20">
      <t>ザイイン</t>
    </rPh>
    <rPh sb="20" eb="22">
      <t>カンジャ</t>
    </rPh>
    <rPh sb="22" eb="23">
      <t>スウ</t>
    </rPh>
    <phoneticPr fontId="5"/>
  </si>
  <si>
    <t>1病棟あたりの1日の準夜勤務者数をいれてください。
　＊2交代の場合は0を入れてください。
　＊病棟間で夜勤者数が異なる場合は、平均夜勤者数(小数点以下切捨て）を入れてください。</t>
    <rPh sb="48" eb="50">
      <t>ビョウトウ</t>
    </rPh>
    <rPh sb="50" eb="51">
      <t>カン</t>
    </rPh>
    <rPh sb="52" eb="54">
      <t>ヤキン</t>
    </rPh>
    <rPh sb="54" eb="55">
      <t>シャ</t>
    </rPh>
    <rPh sb="55" eb="56">
      <t>スウ</t>
    </rPh>
    <rPh sb="57" eb="58">
      <t>コト</t>
    </rPh>
    <rPh sb="60" eb="62">
      <t>バアイ</t>
    </rPh>
    <rPh sb="64" eb="66">
      <t>ヘイキン</t>
    </rPh>
    <rPh sb="66" eb="68">
      <t>ヤキン</t>
    </rPh>
    <rPh sb="68" eb="69">
      <t>シャ</t>
    </rPh>
    <rPh sb="69" eb="70">
      <t>スウ</t>
    </rPh>
    <rPh sb="71" eb="74">
      <t>ショウスウテン</t>
    </rPh>
    <rPh sb="74" eb="76">
      <t>イカ</t>
    </rPh>
    <rPh sb="76" eb="78">
      <t>キリス</t>
    </rPh>
    <rPh sb="81" eb="82">
      <t>イ</t>
    </rPh>
    <phoneticPr fontId="7"/>
  </si>
  <si>
    <t>予測する月の公休日の日数をいれてください。
　＊公休日とは、日、祝日及び年末年始休暇など病院が定める休日を指しており、実務上は、「看護師の休日勤務体制」となる日を指しています。</t>
    <rPh sb="0" eb="2">
      <t>ヨソク</t>
    </rPh>
    <rPh sb="4" eb="5">
      <t>ツキ</t>
    </rPh>
    <rPh sb="6" eb="8">
      <t>コウキュウ</t>
    </rPh>
    <rPh sb="8" eb="9">
      <t>ヒ</t>
    </rPh>
    <rPh sb="10" eb="11">
      <t>ニチ</t>
    </rPh>
    <rPh sb="11" eb="12">
      <t>スウ</t>
    </rPh>
    <rPh sb="24" eb="27">
      <t>コウキュウビ</t>
    </rPh>
    <rPh sb="30" eb="31">
      <t>ニチ</t>
    </rPh>
    <rPh sb="32" eb="34">
      <t>シュクジツ</t>
    </rPh>
    <rPh sb="34" eb="35">
      <t>オヨ</t>
    </rPh>
    <rPh sb="36" eb="38">
      <t>ネンマツ</t>
    </rPh>
    <rPh sb="38" eb="40">
      <t>ネンシ</t>
    </rPh>
    <rPh sb="40" eb="42">
      <t>キュウカ</t>
    </rPh>
    <rPh sb="44" eb="46">
      <t>ビョウイン</t>
    </rPh>
    <rPh sb="47" eb="48">
      <t>サダ</t>
    </rPh>
    <rPh sb="50" eb="52">
      <t>キュウジツ</t>
    </rPh>
    <rPh sb="53" eb="54">
      <t>サ</t>
    </rPh>
    <rPh sb="59" eb="61">
      <t>ジツム</t>
    </rPh>
    <rPh sb="61" eb="62">
      <t>ジョウ</t>
    </rPh>
    <rPh sb="65" eb="68">
      <t>カンゴシ</t>
    </rPh>
    <rPh sb="69" eb="71">
      <t>キュウジツ</t>
    </rPh>
    <rPh sb="71" eb="73">
      <t>キンム</t>
    </rPh>
    <rPh sb="73" eb="75">
      <t>タイセイ</t>
    </rPh>
    <rPh sb="79" eb="80">
      <t>ヒ</t>
    </rPh>
    <rPh sb="81" eb="82">
      <t>サ</t>
    </rPh>
    <phoneticPr fontId="5"/>
  </si>
  <si>
    <t>Ver1.0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</si>
</sst>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1" fillId="0" borderId="0" xfId="3" applyFont="1" applyAlignment="1">
      <alignment horizontal="left" vertical="top" wrapText="1"/>
    </xf>
    <xf numFmtId="0" fontId="11" fillId="0" borderId="0" xfId="3" applyFont="1">
      <alignment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1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left" vertical="center" wrapText="1"/>
    </xf>
    <xf numFmtId="0" fontId="0" fillId="0" borderId="0" xfId="3" applyFont="1" applyAlignment="1">
      <alignment horizontal="left" vertical="center" wrapText="1"/>
    </xf>
    <xf numFmtId="0" fontId="0" fillId="0" borderId="0" xfId="3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1" fillId="0" borderId="0" xfId="3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1" fillId="0" borderId="0" xfId="0" applyFo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right" vertical="center"/>
    </xf>
    <xf numFmtId="176" fontId="20" fillId="0" borderId="0" xfId="0" applyNumberFormat="1" applyFont="1" applyFill="1" applyBorder="1" applyAlignment="1" applyProtection="1">
      <alignment vertical="center" shrinkToFit="1"/>
    </xf>
    <xf numFmtId="0" fontId="23" fillId="0" borderId="0" xfId="3" applyFont="1" applyBorder="1" applyAlignment="1">
      <alignment horizontal="center" vertical="center"/>
    </xf>
    <xf numFmtId="0" fontId="23" fillId="0" borderId="0" xfId="3" applyFo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1" fillId="2" borderId="4" xfId="3" applyFont="1" applyFill="1" applyBorder="1" applyAlignment="1" applyProtection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3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0" fillId="0" borderId="0" xfId="3" applyFont="1" applyAlignment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9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/>
    </xf>
    <xf numFmtId="0" fontId="29" fillId="0" borderId="0" xfId="0" applyFont="1" applyFill="1" applyProtection="1">
      <alignment vertical="center"/>
    </xf>
    <xf numFmtId="0" fontId="0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31" fillId="0" borderId="0" xfId="5" applyFill="1">
      <alignment vertical="center"/>
    </xf>
    <xf numFmtId="0" fontId="32" fillId="0" borderId="0" xfId="0" applyFont="1" applyAlignment="1">
      <alignment vertical="center" wrapText="1"/>
    </xf>
    <xf numFmtId="0" fontId="0" fillId="0" borderId="0" xfId="0" applyFo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1" fillId="0" borderId="0" xfId="6" applyFont="1" applyAlignment="1">
      <alignment vertical="top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0" fillId="3" borderId="9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11" fillId="3" borderId="9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11" fillId="2" borderId="9" xfId="3" applyFont="1" applyFill="1" applyBorder="1" applyAlignment="1" applyProtection="1">
      <alignment horizontal="center" vertical="center"/>
    </xf>
    <xf numFmtId="0" fontId="0" fillId="2" borderId="9" xfId="3" applyFont="1" applyFill="1" applyBorder="1" applyAlignment="1" applyProtection="1">
      <alignment horizontal="center" vertical="center" wrapText="1"/>
    </xf>
    <xf numFmtId="0" fontId="11" fillId="2" borderId="11" xfId="3" applyFont="1" applyFill="1" applyBorder="1" applyAlignment="1" applyProtection="1">
      <alignment horizontal="center" vertical="center"/>
    </xf>
    <xf numFmtId="0" fontId="11" fillId="2" borderId="10" xfId="3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0" fillId="0" borderId="0" xfId="0" applyFo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9" fillId="2" borderId="10" xfId="0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horizontal="left" vertical="center"/>
    </xf>
    <xf numFmtId="0" fontId="35" fillId="0" borderId="0" xfId="3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5" fillId="0" borderId="0" xfId="3" applyFont="1" applyBorder="1" applyAlignment="1">
      <alignment horizontal="left" vertical="center"/>
    </xf>
    <xf numFmtId="0" fontId="35" fillId="0" borderId="0" xfId="3" applyFont="1" applyAlignment="1">
      <alignment horizontal="left" vertical="center" wrapText="1"/>
    </xf>
    <xf numFmtId="0" fontId="35" fillId="0" borderId="0" xfId="6" applyFont="1" applyAlignment="1">
      <alignment horizontal="left" vertical="center" wrapText="1"/>
    </xf>
    <xf numFmtId="0" fontId="34" fillId="0" borderId="0" xfId="0" applyFont="1" applyBorder="1" applyAlignment="1" applyProtection="1">
      <alignment horizontal="left" vertical="center"/>
    </xf>
    <xf numFmtId="0" fontId="34" fillId="0" borderId="0" xfId="3" applyFont="1" applyAlignment="1">
      <alignment horizontal="left" vertical="center" wrapText="1"/>
    </xf>
    <xf numFmtId="0" fontId="34" fillId="0" borderId="0" xfId="0" applyFont="1" applyProtection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22" fillId="0" borderId="0" xfId="0" applyFont="1" applyAlignment="1">
      <alignment horizontal="left" vertical="center" wrapText="1"/>
    </xf>
    <xf numFmtId="0" fontId="37" fillId="0" borderId="0" xfId="0" applyFont="1" applyProtection="1">
      <alignment vertical="center"/>
    </xf>
    <xf numFmtId="0" fontId="37" fillId="0" borderId="0" xfId="0" applyFont="1" applyFill="1" applyAlignment="1" applyProtection="1">
      <alignment horizontal="right" vertical="center"/>
    </xf>
    <xf numFmtId="176" fontId="37" fillId="0" borderId="0" xfId="0" applyNumberFormat="1" applyFont="1" applyFill="1" applyBorder="1" applyAlignment="1" applyProtection="1">
      <alignment vertical="center" shrinkToFit="1"/>
    </xf>
    <xf numFmtId="0" fontId="37" fillId="0" borderId="0" xfId="0" applyFont="1">
      <alignment vertical="center"/>
    </xf>
    <xf numFmtId="0" fontId="34" fillId="0" borderId="0" xfId="0" applyFont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horizontal="center" vertical="center"/>
    </xf>
    <xf numFmtId="0" fontId="35" fillId="0" borderId="0" xfId="3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Border="1">
      <alignment vertical="center"/>
    </xf>
    <xf numFmtId="0" fontId="34" fillId="0" borderId="0" xfId="0" applyFont="1" applyFill="1">
      <alignment vertical="center"/>
    </xf>
    <xf numFmtId="0" fontId="34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29" fillId="0" borderId="0" xfId="0" applyFont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34" fillId="0" borderId="0" xfId="0" applyFont="1" applyFill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center" vertical="center"/>
    </xf>
    <xf numFmtId="0" fontId="37" fillId="0" borderId="0" xfId="0" applyFont="1" applyFill="1" applyProtection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 wrapText="1"/>
    </xf>
    <xf numFmtId="0" fontId="39" fillId="0" borderId="0" xfId="0" applyFo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4" fillId="3" borderId="11" xfId="0" applyFont="1" applyFill="1" applyBorder="1" applyAlignment="1" applyProtection="1">
      <alignment horizontal="center" vertical="center"/>
    </xf>
    <xf numFmtId="0" fontId="34" fillId="2" borderId="1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/>
    </xf>
    <xf numFmtId="0" fontId="20" fillId="0" borderId="8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34" fillId="0" borderId="0" xfId="0" applyFont="1" applyAlignment="1" applyProtection="1">
      <alignment horizontal="left" vertical="center"/>
      <protection locked="0"/>
    </xf>
    <xf numFmtId="0" fontId="11" fillId="3" borderId="9" xfId="6" applyFont="1" applyFill="1" applyBorder="1" applyAlignment="1" applyProtection="1">
      <alignment horizontal="center" vertical="center" wrapText="1"/>
      <protection locked="0"/>
    </xf>
    <xf numFmtId="0" fontId="11" fillId="3" borderId="9" xfId="3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1" fillId="3" borderId="9" xfId="3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33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8" fillId="0" borderId="0" xfId="3" applyFont="1" applyAlignment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4" fillId="0" borderId="0" xfId="3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</cellXfs>
  <cellStyles count="11">
    <cellStyle name="どちらでもない" xfId="5" builtinId="28"/>
    <cellStyle name="ハイパーリンク 2" xfId="4"/>
    <cellStyle name="標準" xfId="0" builtinId="0"/>
    <cellStyle name="標準 2" xfId="1"/>
    <cellStyle name="標準 3" xfId="2"/>
    <cellStyle name="標準 4" xfId="3"/>
    <cellStyle name="標準 4 2" xfId="6"/>
    <cellStyle name="標準 4 2 2" xfId="8"/>
    <cellStyle name="標準 4 2 3" xfId="10"/>
    <cellStyle name="標準 4 3" xfId="7"/>
    <cellStyle name="標準 4 4" xfId="9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56"/>
  <sheetViews>
    <sheetView tabSelected="1" topLeftCell="C1" zoomScale="75" zoomScaleNormal="75" zoomScaleSheetLayoutView="85" workbookViewId="0">
      <selection activeCell="D3" sqref="D3"/>
    </sheetView>
  </sheetViews>
  <sheetFormatPr defaultColWidth="0" defaultRowHeight="13.5" zeroHeight="1" x14ac:dyDescent="0.15"/>
  <cols>
    <col min="1" max="1" width="4.625" style="1" hidden="1" customWidth="1"/>
    <col min="2" max="2" width="5.625" style="1" hidden="1" customWidth="1"/>
    <col min="3" max="3" width="6.875" style="1" customWidth="1"/>
    <col min="4" max="4" width="9.75" style="89" customWidth="1"/>
    <col min="5" max="5" width="117.25" style="24" customWidth="1"/>
    <col min="6" max="6" width="7.25" style="1" customWidth="1"/>
    <col min="7" max="7" width="2.875" style="1" customWidth="1"/>
    <col min="8" max="8" width="2.75" style="1" customWidth="1"/>
    <col min="9" max="9" width="14.75" style="19" customWidth="1"/>
    <col min="10" max="10" width="8.25" style="24" customWidth="1"/>
    <col min="11" max="11" width="8.25" style="1" customWidth="1"/>
    <col min="12" max="12" width="5.125" style="1" hidden="1" customWidth="1"/>
    <col min="13" max="13" width="7.125" style="1" hidden="1" customWidth="1"/>
    <col min="14" max="14" width="18.875" style="29" hidden="1" customWidth="1"/>
    <col min="15" max="27" width="5.625" style="29" hidden="1" customWidth="1"/>
    <col min="28" max="30" width="9.125" style="29" hidden="1" customWidth="1"/>
    <col min="31" max="31" width="10.875" style="29" hidden="1" customWidth="1"/>
    <col min="32" max="32" width="9" style="29" hidden="1" customWidth="1"/>
    <col min="33" max="33" width="45.625" style="29" hidden="1" customWidth="1"/>
    <col min="34" max="35" width="6.5" style="29" hidden="1" customWidth="1"/>
    <col min="36" max="36" width="17.625" style="29" hidden="1" customWidth="1"/>
    <col min="37" max="39" width="6.125" style="29" hidden="1" customWidth="1"/>
    <col min="40" max="56" width="6.125" style="1" hidden="1" customWidth="1"/>
    <col min="57" max="16384" width="10" style="1" hidden="1"/>
  </cols>
  <sheetData>
    <row r="1" spans="1:45" s="27" customFormat="1" ht="90" customHeight="1" x14ac:dyDescent="0.15">
      <c r="A1" s="199" t="s">
        <v>116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97"/>
      <c r="M1" s="97"/>
      <c r="N1" s="28"/>
      <c r="O1" s="28" t="s">
        <v>121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45" s="27" customFormat="1" ht="23.25" customHeight="1" thickBot="1" x14ac:dyDescent="0.2">
      <c r="A2" s="182"/>
      <c r="B2" s="183"/>
      <c r="C2" s="183"/>
      <c r="D2" s="183"/>
      <c r="E2" s="183"/>
      <c r="F2" s="183"/>
      <c r="G2" s="183"/>
      <c r="H2" s="183"/>
      <c r="I2" s="183" t="s">
        <v>140</v>
      </c>
      <c r="J2" s="183"/>
      <c r="K2" s="183"/>
      <c r="L2" s="97"/>
      <c r="M2" s="9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45" s="143" customFormat="1" ht="54" customHeight="1" thickTop="1" thickBot="1" x14ac:dyDescent="0.2">
      <c r="C3" s="152"/>
      <c r="D3" s="194" t="s">
        <v>9</v>
      </c>
      <c r="E3" s="201" t="s">
        <v>117</v>
      </c>
      <c r="F3" s="201"/>
      <c r="G3" s="201"/>
      <c r="H3" s="201"/>
      <c r="I3" s="201"/>
      <c r="J3" s="201"/>
      <c r="K3" s="153"/>
      <c r="L3" s="153"/>
      <c r="M3" s="153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</row>
    <row r="4" spans="1:45" s="143" customFormat="1" ht="48" customHeight="1" thickTop="1" x14ac:dyDescent="0.15">
      <c r="A4" s="154"/>
      <c r="B4" s="155"/>
      <c r="C4" s="205" t="s">
        <v>113</v>
      </c>
      <c r="D4" s="205"/>
      <c r="E4" s="205"/>
      <c r="F4" s="205"/>
      <c r="G4" s="205"/>
      <c r="H4" s="205"/>
      <c r="I4" s="205"/>
      <c r="J4" s="205"/>
      <c r="K4" s="156"/>
      <c r="L4" s="156"/>
      <c r="M4" s="156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45" s="143" customFormat="1" ht="28.5" hidden="1" customHeight="1" thickTop="1" thickBot="1" x14ac:dyDescent="0.2">
      <c r="D5" s="180"/>
      <c r="E5" s="188" t="s">
        <v>109</v>
      </c>
      <c r="I5" s="157"/>
      <c r="J5" s="134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</row>
    <row r="6" spans="1:45" s="143" customFormat="1" ht="30.75" hidden="1" customHeight="1" thickTop="1" thickBot="1" x14ac:dyDescent="0.2">
      <c r="D6" s="181"/>
      <c r="E6" s="134" t="s">
        <v>34</v>
      </c>
      <c r="I6" s="157"/>
      <c r="J6" s="134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</row>
    <row r="7" spans="1:45" s="169" customFormat="1" ht="15" customHeight="1" thickBot="1" x14ac:dyDescent="0.2">
      <c r="D7" s="170"/>
      <c r="E7" s="171"/>
      <c r="I7" s="172"/>
      <c r="J7" s="171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</row>
    <row r="8" spans="1:45" s="143" customFormat="1" ht="30.75" customHeight="1" x14ac:dyDescent="0.15">
      <c r="D8" s="219" t="s">
        <v>98</v>
      </c>
      <c r="E8" s="220"/>
      <c r="F8" s="220"/>
      <c r="G8" s="220"/>
      <c r="H8" s="220"/>
      <c r="I8" s="220"/>
      <c r="J8" s="221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1:45" ht="36.75" customHeight="1" thickBot="1" x14ac:dyDescent="0.2">
      <c r="A9" s="209" t="s">
        <v>94</v>
      </c>
      <c r="D9" s="195" t="str">
        <f>VLOOKUP(D3,O11:P22,2,FALSE)</f>
        <v>10月</v>
      </c>
      <c r="E9" s="196"/>
      <c r="F9" s="196"/>
      <c r="G9" s="196"/>
      <c r="H9" s="196"/>
      <c r="I9" s="196"/>
      <c r="J9" s="197"/>
    </row>
    <row r="10" spans="1:45" s="26" customFormat="1" ht="29.25" hidden="1" customHeight="1" thickBot="1" x14ac:dyDescent="0.2">
      <c r="A10" s="210"/>
      <c r="B10" s="45"/>
      <c r="D10" s="206" t="s">
        <v>114</v>
      </c>
      <c r="E10" s="207"/>
      <c r="F10" s="207"/>
      <c r="G10" s="207"/>
      <c r="H10" s="207"/>
      <c r="I10" s="207"/>
      <c r="J10" s="208"/>
      <c r="K10" s="41"/>
      <c r="O10" s="30"/>
      <c r="P10" s="30"/>
      <c r="Q10" s="31" t="s">
        <v>18</v>
      </c>
      <c r="R10" s="32" t="s">
        <v>17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5" s="123" customFormat="1" ht="31.5" hidden="1" customHeight="1" thickBot="1" x14ac:dyDescent="0.2">
      <c r="A11" s="121" t="str">
        <f>VLOOKUP(D3,O11:P22,2,FALSE)</f>
        <v>10月</v>
      </c>
      <c r="B11" s="122"/>
      <c r="D11" s="174" t="s">
        <v>75</v>
      </c>
      <c r="E11" s="198" t="str">
        <f>VLOOKUP(A11,P11:Q22,2,FALSE)</f>
        <v xml:space="preserve"> 昨年10月1日～今年 8月31日(既知の値）　　+　　 今年 9月1日～今年 9月30日（予測の値）</v>
      </c>
      <c r="F11" s="198"/>
      <c r="G11" s="198"/>
      <c r="H11" s="175"/>
      <c r="I11" s="175"/>
      <c r="J11" s="176"/>
      <c r="K11" s="124"/>
      <c r="O11" s="130" t="s">
        <v>7</v>
      </c>
      <c r="P11" s="130" t="s">
        <v>0</v>
      </c>
      <c r="Q11" s="131" t="s">
        <v>23</v>
      </c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 t="s">
        <v>7</v>
      </c>
      <c r="AF11" s="130" t="s">
        <v>0</v>
      </c>
      <c r="AG11" s="184" t="s">
        <v>125</v>
      </c>
      <c r="AH11" s="132"/>
      <c r="AI11" s="132"/>
      <c r="AJ11" s="132"/>
      <c r="AK11" s="129"/>
      <c r="AL11" s="129"/>
      <c r="AM11" s="129"/>
      <c r="AN11" s="125"/>
      <c r="AO11" s="125"/>
      <c r="AP11" s="125"/>
      <c r="AQ11" s="125"/>
      <c r="AR11" s="125"/>
      <c r="AS11" s="125"/>
    </row>
    <row r="12" spans="1:45" s="164" customFormat="1" ht="18.75" customHeight="1" x14ac:dyDescent="0.15">
      <c r="A12" s="46"/>
      <c r="B12" s="163"/>
      <c r="C12" s="46"/>
      <c r="D12" s="202"/>
      <c r="E12" s="202"/>
      <c r="F12" s="202"/>
      <c r="G12" s="202"/>
      <c r="H12" s="202"/>
      <c r="I12" s="202"/>
      <c r="J12" s="202"/>
      <c r="K12" s="82"/>
      <c r="N12" s="165"/>
      <c r="O12" s="166" t="s">
        <v>8</v>
      </c>
      <c r="P12" s="166" t="s">
        <v>1</v>
      </c>
      <c r="Q12" s="167" t="s">
        <v>107</v>
      </c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 t="s">
        <v>8</v>
      </c>
      <c r="AF12" s="166" t="s">
        <v>1</v>
      </c>
      <c r="AG12" s="185" t="s">
        <v>126</v>
      </c>
      <c r="AH12" s="168"/>
      <c r="AI12" s="168"/>
      <c r="AJ12" s="168"/>
      <c r="AK12" s="165"/>
      <c r="AL12" s="165"/>
      <c r="AM12" s="165"/>
      <c r="AN12" s="165"/>
      <c r="AO12" s="165"/>
      <c r="AP12" s="165"/>
      <c r="AQ12" s="165"/>
      <c r="AR12" s="165"/>
      <c r="AS12" s="165"/>
    </row>
    <row r="13" spans="1:45" customFormat="1" ht="70.5" customHeight="1" x14ac:dyDescent="0.15">
      <c r="A13" s="46"/>
      <c r="B13" s="47"/>
      <c r="C13" s="48"/>
      <c r="D13" s="211" t="s">
        <v>136</v>
      </c>
      <c r="E13" s="211"/>
      <c r="F13" s="211"/>
      <c r="G13" s="211"/>
      <c r="H13" s="211"/>
      <c r="I13" s="211"/>
      <c r="J13" s="211"/>
      <c r="K13" s="82"/>
      <c r="N13" s="33"/>
      <c r="O13" s="130" t="s">
        <v>9</v>
      </c>
      <c r="P13" s="130" t="s">
        <v>7</v>
      </c>
      <c r="Q13" s="131" t="s">
        <v>24</v>
      </c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 t="s">
        <v>9</v>
      </c>
      <c r="AF13" s="130" t="s">
        <v>7</v>
      </c>
      <c r="AG13" s="184" t="s">
        <v>127</v>
      </c>
      <c r="AH13" s="132"/>
      <c r="AI13" s="132"/>
      <c r="AJ13" s="132"/>
      <c r="AK13" s="129"/>
      <c r="AL13" s="129"/>
      <c r="AM13" s="129"/>
      <c r="AN13" s="33"/>
      <c r="AO13" s="33"/>
      <c r="AP13" s="33"/>
      <c r="AQ13" s="33"/>
      <c r="AR13" s="33"/>
      <c r="AS13" s="33"/>
    </row>
    <row r="14" spans="1:45" s="151" customFormat="1" ht="45" customHeight="1" thickBot="1" x14ac:dyDescent="0.2">
      <c r="A14" s="122"/>
      <c r="D14" s="204" t="s">
        <v>137</v>
      </c>
      <c r="E14" s="204"/>
      <c r="F14" s="204"/>
      <c r="G14" s="204"/>
      <c r="H14" s="204"/>
      <c r="I14" s="204"/>
      <c r="J14" s="204"/>
      <c r="K14" s="134"/>
      <c r="L14" s="158"/>
      <c r="N14" s="150"/>
      <c r="O14" s="159" t="s">
        <v>10</v>
      </c>
      <c r="P14" s="159" t="s">
        <v>8</v>
      </c>
      <c r="Q14" s="160" t="s">
        <v>25</v>
      </c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9" t="s">
        <v>10</v>
      </c>
      <c r="AF14" s="159" t="s">
        <v>8</v>
      </c>
      <c r="AG14" s="186" t="s">
        <v>128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</row>
    <row r="15" spans="1:45" s="151" customFormat="1" ht="57" customHeight="1" thickTop="1" thickBot="1" x14ac:dyDescent="0.2">
      <c r="A15" s="122"/>
      <c r="B15" s="161"/>
      <c r="C15" s="162"/>
      <c r="D15" s="94" t="s">
        <v>85</v>
      </c>
      <c r="E15" s="134" t="s">
        <v>72</v>
      </c>
      <c r="F15" s="1"/>
      <c r="G15" s="1"/>
      <c r="H15" s="1"/>
      <c r="I15" s="191">
        <v>7</v>
      </c>
      <c r="J15" s="90" t="s">
        <v>73</v>
      </c>
      <c r="K15" s="143"/>
      <c r="N15" s="150"/>
      <c r="O15" s="159" t="s">
        <v>11</v>
      </c>
      <c r="P15" s="159" t="s">
        <v>9</v>
      </c>
      <c r="Q15" s="160" t="s">
        <v>108</v>
      </c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9" t="s">
        <v>11</v>
      </c>
      <c r="AF15" s="159" t="s">
        <v>9</v>
      </c>
      <c r="AG15" s="186" t="s">
        <v>129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</row>
    <row r="16" spans="1:45" customFormat="1" ht="50.1" customHeight="1" thickTop="1" thickBot="1" x14ac:dyDescent="0.2">
      <c r="B16" s="1"/>
      <c r="D16" s="94" t="s">
        <v>86</v>
      </c>
      <c r="E16" s="135" t="s">
        <v>100</v>
      </c>
      <c r="F16" s="1"/>
      <c r="G16" s="1"/>
      <c r="H16" s="1"/>
      <c r="I16" s="191">
        <v>31</v>
      </c>
      <c r="J16" s="24" t="s">
        <v>74</v>
      </c>
      <c r="K16" s="1"/>
      <c r="N16" s="33"/>
      <c r="O16" s="130" t="s">
        <v>12</v>
      </c>
      <c r="P16" s="130" t="s">
        <v>10</v>
      </c>
      <c r="Q16" s="131" t="s">
        <v>26</v>
      </c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30" t="s">
        <v>12</v>
      </c>
      <c r="AF16" s="130" t="s">
        <v>10</v>
      </c>
      <c r="AG16" s="187" t="s">
        <v>130</v>
      </c>
      <c r="AH16" s="129"/>
      <c r="AI16" s="129"/>
      <c r="AJ16" s="129"/>
      <c r="AK16" s="129"/>
      <c r="AL16" s="129"/>
      <c r="AM16" s="129"/>
      <c r="AN16" s="33"/>
      <c r="AO16" s="33"/>
      <c r="AP16" s="33"/>
      <c r="AQ16" s="33"/>
      <c r="AR16" s="33"/>
      <c r="AS16" s="33"/>
    </row>
    <row r="17" spans="2:45" customFormat="1" ht="50.1" hidden="1" customHeight="1" thickTop="1" thickBot="1" x14ac:dyDescent="0.2">
      <c r="D17" s="94" t="s">
        <v>87</v>
      </c>
      <c r="E17" s="134" t="s">
        <v>95</v>
      </c>
      <c r="F17" s="1"/>
      <c r="G17" s="1"/>
      <c r="H17" s="1"/>
      <c r="I17" s="98">
        <v>365</v>
      </c>
      <c r="J17" s="24" t="s">
        <v>74</v>
      </c>
      <c r="N17" s="33"/>
      <c r="O17" s="130" t="s">
        <v>13</v>
      </c>
      <c r="P17" s="130" t="s">
        <v>11</v>
      </c>
      <c r="Q17" s="131" t="s">
        <v>27</v>
      </c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30" t="s">
        <v>13</v>
      </c>
      <c r="AF17" s="130" t="s">
        <v>11</v>
      </c>
      <c r="AG17" s="187" t="s">
        <v>122</v>
      </c>
      <c r="AH17" s="129"/>
      <c r="AI17" s="129"/>
      <c r="AJ17" s="129"/>
      <c r="AK17" s="129"/>
      <c r="AL17" s="129"/>
      <c r="AM17" s="129"/>
      <c r="AN17" s="33"/>
      <c r="AO17" s="33"/>
      <c r="AP17" s="33"/>
      <c r="AQ17" s="33"/>
      <c r="AR17" s="33"/>
      <c r="AS17" s="33"/>
    </row>
    <row r="18" spans="2:45" customFormat="1" ht="63.75" customHeight="1" thickTop="1" thickBot="1" x14ac:dyDescent="0.2">
      <c r="D18" s="48" t="s">
        <v>87</v>
      </c>
      <c r="E18" s="136" t="str">
        <f>VLOOKUP(A11,AF11:AG22,2,FALSE)</f>
        <v xml:space="preserve"> 昨年10月1日～今年 8月31日の延べ入院患者数、もしくは直近1年間の１日平均入院患者数×335で求められた数字を入れてください。</v>
      </c>
      <c r="H18" s="23"/>
      <c r="I18" s="193">
        <v>80000</v>
      </c>
      <c r="J18" s="25" t="s">
        <v>76</v>
      </c>
      <c r="N18" s="33"/>
      <c r="O18" s="130" t="s">
        <v>14</v>
      </c>
      <c r="P18" s="130" t="s">
        <v>12</v>
      </c>
      <c r="Q18" s="131" t="s">
        <v>28</v>
      </c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30" t="s">
        <v>14</v>
      </c>
      <c r="AF18" s="130" t="s">
        <v>12</v>
      </c>
      <c r="AG18" s="187" t="s">
        <v>131</v>
      </c>
      <c r="AH18" s="129"/>
      <c r="AI18" s="129"/>
      <c r="AJ18" s="129"/>
      <c r="AK18" s="129"/>
      <c r="AL18" s="129"/>
      <c r="AM18" s="129"/>
      <c r="AN18" s="33"/>
      <c r="AO18" s="33"/>
      <c r="AP18" s="33"/>
      <c r="AQ18" s="33"/>
      <c r="AR18" s="33"/>
      <c r="AS18" s="33"/>
    </row>
    <row r="19" spans="2:45" customFormat="1" ht="90" hidden="1" customHeight="1" thickTop="1" thickBot="1" x14ac:dyDescent="0.2">
      <c r="D19" s="48"/>
      <c r="E19" s="136" t="s">
        <v>70</v>
      </c>
      <c r="H19" s="23"/>
      <c r="I19" s="99">
        <f>ROUNDUP(I18/11,0)</f>
        <v>7273</v>
      </c>
      <c r="J19" s="25"/>
      <c r="N19" s="33"/>
      <c r="O19" s="130" t="s">
        <v>15</v>
      </c>
      <c r="P19" s="130" t="s">
        <v>13</v>
      </c>
      <c r="Q19" s="131" t="s">
        <v>29</v>
      </c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30" t="s">
        <v>15</v>
      </c>
      <c r="AF19" s="130" t="s">
        <v>13</v>
      </c>
      <c r="AG19" s="187" t="s">
        <v>132</v>
      </c>
      <c r="AH19" s="129"/>
      <c r="AI19" s="129"/>
      <c r="AJ19" s="129"/>
      <c r="AK19" s="129"/>
      <c r="AL19" s="129"/>
      <c r="AM19" s="129"/>
      <c r="AN19" s="33"/>
      <c r="AO19" s="33"/>
      <c r="AP19" s="33"/>
      <c r="AQ19" s="33"/>
      <c r="AR19" s="33"/>
      <c r="AS19" s="33"/>
    </row>
    <row r="20" spans="2:45" customFormat="1" ht="50.1" hidden="1" customHeight="1" thickTop="1" thickBot="1" x14ac:dyDescent="0.2">
      <c r="D20" s="48"/>
      <c r="E20" s="136" t="s">
        <v>77</v>
      </c>
      <c r="I20" s="100">
        <f>I18+I19</f>
        <v>87273</v>
      </c>
      <c r="J20" s="25"/>
      <c r="K20" s="84"/>
      <c r="L20" s="84"/>
      <c r="M20" s="84"/>
      <c r="N20" s="33"/>
      <c r="O20" s="130" t="s">
        <v>16</v>
      </c>
      <c r="P20" s="130" t="s">
        <v>14</v>
      </c>
      <c r="Q20" s="131" t="s">
        <v>30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30" t="s">
        <v>16</v>
      </c>
      <c r="AF20" s="130" t="s">
        <v>14</v>
      </c>
      <c r="AG20" s="187" t="s">
        <v>133</v>
      </c>
      <c r="AH20" s="129"/>
      <c r="AI20" s="129"/>
      <c r="AJ20" s="129"/>
      <c r="AK20" s="129"/>
      <c r="AL20" s="129"/>
      <c r="AM20" s="129"/>
      <c r="AN20" s="33"/>
      <c r="AO20" s="33"/>
      <c r="AP20" s="33"/>
      <c r="AQ20" s="33"/>
      <c r="AR20" s="33"/>
      <c r="AS20" s="33"/>
    </row>
    <row r="21" spans="2:45" customFormat="1" ht="50.1" hidden="1" customHeight="1" thickTop="1" thickBot="1" x14ac:dyDescent="0.2">
      <c r="D21" s="48" t="s">
        <v>89</v>
      </c>
      <c r="E21" s="137" t="s">
        <v>71</v>
      </c>
      <c r="I21" s="100">
        <f>ROUNDUP(I20/12/I16,0)</f>
        <v>235</v>
      </c>
      <c r="J21" s="24"/>
      <c r="K21" s="84"/>
      <c r="L21" s="84"/>
      <c r="M21" s="84"/>
      <c r="N21" s="33"/>
      <c r="O21" s="130" t="s">
        <v>0</v>
      </c>
      <c r="P21" s="130" t="s">
        <v>15</v>
      </c>
      <c r="Q21" s="131" t="s">
        <v>31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30" t="s">
        <v>0</v>
      </c>
      <c r="AF21" s="130" t="s">
        <v>15</v>
      </c>
      <c r="AG21" s="187" t="s">
        <v>134</v>
      </c>
      <c r="AH21" s="129"/>
      <c r="AI21" s="129"/>
      <c r="AJ21" s="129"/>
      <c r="AK21" s="129"/>
      <c r="AL21" s="129"/>
      <c r="AM21" s="129"/>
      <c r="AN21" s="33"/>
      <c r="AO21" s="33"/>
      <c r="AP21" s="33"/>
      <c r="AQ21" s="33"/>
      <c r="AR21" s="33"/>
      <c r="AS21" s="33"/>
    </row>
    <row r="22" spans="2:45" customFormat="1" ht="50.1" hidden="1" customHeight="1" thickTop="1" thickBot="1" x14ac:dyDescent="0.2">
      <c r="D22" s="48" t="s">
        <v>90</v>
      </c>
      <c r="E22" s="134" t="s">
        <v>78</v>
      </c>
      <c r="F22" s="1"/>
      <c r="G22" s="1"/>
      <c r="H22" s="1"/>
      <c r="I22" s="103">
        <f>ROUNDUP(I20*3/I15/365,0)</f>
        <v>103</v>
      </c>
      <c r="J22" s="49" t="s">
        <v>84</v>
      </c>
      <c r="K22" s="84"/>
      <c r="L22" s="84"/>
      <c r="M22" s="84"/>
      <c r="N22" s="33"/>
      <c r="O22" s="130" t="s">
        <v>1</v>
      </c>
      <c r="P22" s="130" t="s">
        <v>16</v>
      </c>
      <c r="Q22" s="131" t="s">
        <v>32</v>
      </c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30" t="s">
        <v>1</v>
      </c>
      <c r="AF22" s="130" t="s">
        <v>16</v>
      </c>
      <c r="AG22" s="187" t="s">
        <v>135</v>
      </c>
      <c r="AH22" s="129"/>
      <c r="AI22" s="129"/>
      <c r="AJ22" s="129"/>
      <c r="AK22" s="129"/>
      <c r="AL22" s="129"/>
      <c r="AM22" s="129"/>
    </row>
    <row r="23" spans="2:45" customFormat="1" ht="82.5" customHeight="1" thickTop="1" thickBot="1" x14ac:dyDescent="0.2">
      <c r="D23" s="101" t="s">
        <v>88</v>
      </c>
      <c r="E23" s="135" t="s">
        <v>139</v>
      </c>
      <c r="F23" s="5"/>
      <c r="G23" s="7"/>
      <c r="H23" s="7"/>
      <c r="I23" s="192">
        <v>11</v>
      </c>
      <c r="J23" s="7" t="s">
        <v>110</v>
      </c>
      <c r="K23" s="44"/>
      <c r="L23" s="44"/>
      <c r="N23" s="33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45" customFormat="1" ht="50.1" hidden="1" customHeight="1" thickTop="1" thickBot="1" x14ac:dyDescent="0.2">
      <c r="B24" s="1"/>
      <c r="C24" s="1"/>
      <c r="D24" s="101" t="s">
        <v>89</v>
      </c>
      <c r="E24" s="135" t="s">
        <v>96</v>
      </c>
      <c r="F24" s="8"/>
      <c r="G24" s="7"/>
      <c r="H24" s="7"/>
      <c r="I24" s="104">
        <v>0</v>
      </c>
      <c r="J24" s="7"/>
      <c r="K24" s="1"/>
      <c r="L24" s="44"/>
      <c r="M24" s="83"/>
      <c r="N24" s="33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45" customFormat="1" ht="50.1" hidden="1" customHeight="1" thickTop="1" thickBot="1" x14ac:dyDescent="0.2">
      <c r="D25" s="101" t="s">
        <v>90</v>
      </c>
      <c r="E25" s="135" t="s">
        <v>97</v>
      </c>
      <c r="F25" s="9"/>
      <c r="G25" s="5"/>
      <c r="H25" s="5"/>
      <c r="I25" s="105">
        <f>I23+I24</f>
        <v>11</v>
      </c>
      <c r="J25" s="7"/>
      <c r="K25" s="1"/>
      <c r="L25" s="44"/>
      <c r="N25" s="33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45" customFormat="1" ht="50.1" hidden="1" customHeight="1" thickTop="1" thickBot="1" x14ac:dyDescent="0.2">
      <c r="C26" s="1"/>
      <c r="D26" s="101" t="s">
        <v>91</v>
      </c>
      <c r="E26" s="138" t="s">
        <v>104</v>
      </c>
      <c r="F26" s="6"/>
      <c r="G26" s="6"/>
      <c r="H26" s="6"/>
      <c r="I26" s="105">
        <f>I16-I25</f>
        <v>20</v>
      </c>
      <c r="J26" s="24"/>
      <c r="K26" s="6"/>
      <c r="L26" s="16"/>
      <c r="N26" s="33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2:45" customFormat="1" ht="50.1" customHeight="1" thickTop="1" thickBot="1" x14ac:dyDescent="0.2">
      <c r="C27" s="1"/>
      <c r="D27" s="110" t="s">
        <v>89</v>
      </c>
      <c r="E27" s="135" t="s">
        <v>123</v>
      </c>
      <c r="F27" s="9"/>
      <c r="G27" s="5"/>
      <c r="H27" s="5"/>
      <c r="I27" s="192">
        <v>6</v>
      </c>
      <c r="J27" s="24" t="s">
        <v>111</v>
      </c>
      <c r="K27" s="1"/>
      <c r="L27" s="3"/>
      <c r="N27" s="33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45" customFormat="1" ht="50.1" hidden="1" customHeight="1" thickTop="1" thickBot="1" x14ac:dyDescent="0.2">
      <c r="D28" s="102"/>
      <c r="E28" s="135" t="s">
        <v>19</v>
      </c>
      <c r="F28" s="9"/>
      <c r="G28" s="18"/>
      <c r="H28" s="18"/>
      <c r="I28" s="106">
        <f>I27*I31</f>
        <v>60</v>
      </c>
      <c r="J28" s="7" t="s">
        <v>5</v>
      </c>
      <c r="K28" s="1"/>
      <c r="L28" s="50"/>
      <c r="N28" s="33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2:45" customFormat="1" ht="50.1" hidden="1" customHeight="1" thickTop="1" thickBot="1" x14ac:dyDescent="0.2">
      <c r="C29" s="21"/>
      <c r="D29" s="110"/>
      <c r="E29" s="135" t="s">
        <v>63</v>
      </c>
      <c r="F29" s="9"/>
      <c r="G29" s="5"/>
      <c r="H29" s="5"/>
      <c r="I29" s="105">
        <f>I25*I27*I31*8</f>
        <v>5280</v>
      </c>
      <c r="J29" s="7"/>
      <c r="K29" s="5"/>
      <c r="L29" s="3"/>
      <c r="N29" s="33"/>
      <c r="O29" s="51"/>
      <c r="P29" s="51"/>
      <c r="Q29" s="52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45" customFormat="1" ht="50.1" customHeight="1" thickTop="1" thickBot="1" x14ac:dyDescent="0.2">
      <c r="C30" s="21"/>
      <c r="D30" s="110" t="s">
        <v>90</v>
      </c>
      <c r="E30" s="141" t="s">
        <v>102</v>
      </c>
      <c r="F30" s="86"/>
      <c r="G30" s="88"/>
      <c r="H30" s="88"/>
      <c r="I30" s="191">
        <v>3</v>
      </c>
      <c r="J30" s="7" t="s">
        <v>112</v>
      </c>
      <c r="K30" s="50"/>
      <c r="L30" s="3"/>
      <c r="N30" s="129"/>
      <c r="O30" s="51"/>
      <c r="P30" s="51"/>
      <c r="Q30" s="52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</row>
    <row r="31" spans="2:45" customFormat="1" ht="50.1" customHeight="1" thickTop="1" thickBot="1" x14ac:dyDescent="0.2">
      <c r="C31" s="5"/>
      <c r="D31" s="110" t="s">
        <v>91</v>
      </c>
      <c r="E31" s="139" t="s">
        <v>101</v>
      </c>
      <c r="F31" s="10"/>
      <c r="G31" s="10"/>
      <c r="H31" s="10"/>
      <c r="I31" s="190">
        <v>10</v>
      </c>
      <c r="J31" s="11" t="s">
        <v>103</v>
      </c>
      <c r="K31" s="1"/>
      <c r="L31" s="3"/>
      <c r="N31" s="33"/>
      <c r="O31" s="33"/>
      <c r="P31" s="34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45" customFormat="1" ht="93.75" customHeight="1" thickTop="1" thickBot="1" x14ac:dyDescent="0.2">
      <c r="C32" s="50"/>
      <c r="D32" s="177" t="s">
        <v>92</v>
      </c>
      <c r="E32" s="139" t="s">
        <v>138</v>
      </c>
      <c r="F32" s="10"/>
      <c r="G32" s="10"/>
      <c r="H32" s="10"/>
      <c r="I32" s="190">
        <v>0</v>
      </c>
      <c r="J32" s="7" t="s">
        <v>99</v>
      </c>
      <c r="K32" s="5"/>
      <c r="L32" s="1"/>
      <c r="N32" s="33"/>
      <c r="O32" s="33"/>
      <c r="P32" s="34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customFormat="1" ht="80.25" customHeight="1" thickTop="1" thickBot="1" x14ac:dyDescent="0.2">
      <c r="C33" s="5"/>
      <c r="D33" s="110" t="s">
        <v>93</v>
      </c>
      <c r="E33" s="140" t="s">
        <v>124</v>
      </c>
      <c r="F33" s="87"/>
      <c r="G33" s="87"/>
      <c r="H33" s="87"/>
      <c r="I33" s="189">
        <v>4</v>
      </c>
      <c r="J33" s="7" t="s">
        <v>99</v>
      </c>
      <c r="K33" s="5"/>
      <c r="L33" s="1"/>
      <c r="N33" s="33"/>
      <c r="O33" s="33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1:39" customFormat="1" ht="75" hidden="1" customHeight="1" thickTop="1" thickBot="1" x14ac:dyDescent="0.2">
      <c r="C34" s="1"/>
      <c r="D34" s="110"/>
      <c r="E34" s="141" t="s">
        <v>102</v>
      </c>
      <c r="F34" s="86"/>
      <c r="G34" s="88"/>
      <c r="H34" s="88"/>
      <c r="I34" s="98">
        <v>3</v>
      </c>
      <c r="J34" s="7" t="s">
        <v>112</v>
      </c>
      <c r="K34" s="5"/>
      <c r="L34" s="5"/>
      <c r="N34" s="33"/>
      <c r="O34" s="126">
        <v>0</v>
      </c>
      <c r="P34" s="178">
        <v>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9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ht="50.1" hidden="1" customHeight="1" thickTop="1" thickBot="1" x14ac:dyDescent="0.2">
      <c r="A35"/>
      <c r="B35"/>
      <c r="D35" s="110"/>
      <c r="E35" s="141"/>
      <c r="F35" s="2"/>
      <c r="G35" s="17"/>
      <c r="H35" s="17"/>
      <c r="I35" s="98">
        <f>VLOOKUP(I30,N35:O36,2,0)</f>
        <v>1</v>
      </c>
      <c r="J35" s="7"/>
      <c r="K35" s="5"/>
      <c r="L35" s="5"/>
      <c r="M35"/>
      <c r="N35" s="39">
        <v>3</v>
      </c>
      <c r="O35" s="126">
        <v>1</v>
      </c>
      <c r="P35" s="178">
        <v>1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39" ht="50.1" hidden="1" customHeight="1" thickTop="1" thickBot="1" x14ac:dyDescent="0.2">
      <c r="A36"/>
      <c r="B36"/>
      <c r="C36" s="5"/>
      <c r="D36" s="94"/>
      <c r="E36" s="141" t="s">
        <v>33</v>
      </c>
      <c r="F36" s="2"/>
      <c r="G36" s="17"/>
      <c r="H36" s="17"/>
      <c r="I36" s="103">
        <f>(I32+I33)*I35*I31</f>
        <v>40</v>
      </c>
      <c r="J36" s="7"/>
      <c r="K36" s="5"/>
      <c r="L36" s="5"/>
      <c r="M36" s="5"/>
      <c r="N36" s="78">
        <v>2</v>
      </c>
      <c r="O36" s="126">
        <v>2</v>
      </c>
      <c r="P36" s="178">
        <v>2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39" ht="50.1" hidden="1" customHeight="1" thickTop="1" thickBot="1" x14ac:dyDescent="0.2">
      <c r="A37"/>
      <c r="B37"/>
      <c r="C37" s="5"/>
      <c r="D37" s="94"/>
      <c r="E37" s="142" t="s">
        <v>83</v>
      </c>
      <c r="F37" s="13"/>
      <c r="G37" s="12"/>
      <c r="H37" s="12"/>
      <c r="I37" s="107">
        <f>I16*I36*8</f>
        <v>9920</v>
      </c>
      <c r="J37" s="42"/>
      <c r="K37" s="77"/>
      <c r="L37" s="77"/>
      <c r="M37" s="77"/>
      <c r="O37" s="128">
        <v>3</v>
      </c>
      <c r="P37" s="179">
        <v>3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39" ht="50.1" hidden="1" customHeight="1" thickTop="1" thickBot="1" x14ac:dyDescent="0.2">
      <c r="D38" s="94"/>
      <c r="E38" s="142" t="s">
        <v>3</v>
      </c>
      <c r="F38" s="12"/>
      <c r="G38" s="12"/>
      <c r="H38" s="12"/>
      <c r="I38" s="107">
        <f>I22*8*I16</f>
        <v>25544</v>
      </c>
      <c r="J38" s="7" t="s">
        <v>6</v>
      </c>
      <c r="K38" s="12"/>
      <c r="L38" s="12"/>
      <c r="M38" s="11"/>
      <c r="N38" s="40"/>
      <c r="O38" s="128">
        <v>4</v>
      </c>
      <c r="P38" s="178">
        <v>4</v>
      </c>
      <c r="X38" s="37"/>
      <c r="Y38" s="38"/>
      <c r="Z38" s="38"/>
      <c r="AC38" s="33"/>
    </row>
    <row r="39" spans="1:39" ht="50.1" hidden="1" customHeight="1" thickTop="1" thickBot="1" x14ac:dyDescent="0.2">
      <c r="B39" s="12"/>
      <c r="D39" s="111"/>
      <c r="E39" s="142" t="s">
        <v>105</v>
      </c>
      <c r="F39" s="13"/>
      <c r="G39" s="4"/>
      <c r="H39" s="4"/>
      <c r="I39" s="108">
        <f>I38-I37-I29</f>
        <v>10344</v>
      </c>
      <c r="J39" s="7" t="s">
        <v>6</v>
      </c>
      <c r="K39" s="12"/>
      <c r="L39" s="12"/>
      <c r="M39" s="11"/>
      <c r="N39" s="40"/>
      <c r="O39" s="128">
        <v>5</v>
      </c>
      <c r="P39" s="178">
        <v>5</v>
      </c>
      <c r="Q39" s="36"/>
      <c r="R39" s="36"/>
      <c r="S39" s="36"/>
      <c r="T39" s="36"/>
      <c r="U39" s="36"/>
      <c r="X39" s="37"/>
      <c r="Y39" s="38"/>
      <c r="Z39" s="38"/>
      <c r="AC39" s="33"/>
    </row>
    <row r="40" spans="1:39" ht="50.1" customHeight="1" thickTop="1" thickBot="1" x14ac:dyDescent="0.2">
      <c r="B40" s="12"/>
      <c r="D40" s="111"/>
      <c r="E40" s="134" t="s">
        <v>120</v>
      </c>
      <c r="F40" s="85"/>
      <c r="G40" s="85"/>
      <c r="H40" s="85"/>
      <c r="I40" s="133">
        <f>ROUNDUP(I20*3/I15/365,0)</f>
        <v>103</v>
      </c>
      <c r="J40" s="92" t="s">
        <v>5</v>
      </c>
      <c r="K40" s="213"/>
      <c r="L40" s="213"/>
      <c r="M40" s="213"/>
      <c r="N40" s="213"/>
      <c r="O40" s="128">
        <v>6</v>
      </c>
      <c r="P40" s="178">
        <v>6</v>
      </c>
      <c r="X40" s="37"/>
      <c r="Y40" s="38"/>
      <c r="Z40" s="38"/>
      <c r="AC40" s="33"/>
    </row>
    <row r="41" spans="1:39" ht="50.1" customHeight="1" thickTop="1" thickBot="1" x14ac:dyDescent="0.2">
      <c r="C41" s="13"/>
      <c r="D41" s="111"/>
      <c r="E41" s="142" t="s">
        <v>119</v>
      </c>
      <c r="F41" s="12"/>
      <c r="G41" s="4"/>
      <c r="H41" s="4"/>
      <c r="I41" s="109">
        <f>ROUNDUP((I39/8/I26),0)</f>
        <v>65</v>
      </c>
      <c r="J41" s="24" t="s">
        <v>99</v>
      </c>
      <c r="K41" s="84"/>
      <c r="L41" s="84"/>
      <c r="M41" s="84"/>
      <c r="N41" s="54"/>
      <c r="O41" s="126">
        <v>7</v>
      </c>
      <c r="P41" s="179">
        <v>7</v>
      </c>
      <c r="X41" s="37"/>
      <c r="Y41" s="38"/>
      <c r="Z41" s="38"/>
    </row>
    <row r="42" spans="1:39" ht="50.1" customHeight="1" thickTop="1" thickBot="1" x14ac:dyDescent="0.2">
      <c r="B42" s="12"/>
      <c r="C42" s="12"/>
      <c r="D42" s="111"/>
      <c r="E42" s="142" t="s">
        <v>118</v>
      </c>
      <c r="F42" s="12"/>
      <c r="G42" s="4"/>
      <c r="H42" s="4"/>
      <c r="I42" s="109">
        <f>ROUNDUP((I41/I31),0)</f>
        <v>7</v>
      </c>
      <c r="J42" s="24" t="s">
        <v>5</v>
      </c>
      <c r="K42" s="84"/>
      <c r="L42" s="84"/>
      <c r="M42" s="84"/>
      <c r="N42" s="36"/>
      <c r="O42" s="126">
        <v>8</v>
      </c>
      <c r="P42" s="178">
        <v>8</v>
      </c>
      <c r="S42" s="29">
        <v>7</v>
      </c>
      <c r="U42" s="29">
        <v>365</v>
      </c>
      <c r="W42" s="29">
        <v>28</v>
      </c>
      <c r="X42" s="37"/>
      <c r="Y42" s="38"/>
      <c r="Z42" s="38"/>
    </row>
    <row r="43" spans="1:39" ht="50.1" hidden="1" customHeight="1" thickTop="1" x14ac:dyDescent="0.15">
      <c r="B43" s="12"/>
      <c r="C43" s="12"/>
      <c r="D43" s="53"/>
      <c r="E43" s="113" t="s">
        <v>79</v>
      </c>
      <c r="F43" s="14"/>
      <c r="G43" s="15"/>
      <c r="H43" s="15"/>
      <c r="I43" s="80">
        <f>I28*I25</f>
        <v>660</v>
      </c>
      <c r="J43" s="24" t="s">
        <v>5</v>
      </c>
      <c r="K43" s="55"/>
      <c r="L43" s="55"/>
      <c r="M43" s="55"/>
      <c r="N43" s="55"/>
      <c r="O43" s="126">
        <v>9</v>
      </c>
      <c r="P43" s="178">
        <v>9</v>
      </c>
      <c r="S43" s="29">
        <v>10</v>
      </c>
      <c r="U43" s="29">
        <v>366</v>
      </c>
      <c r="W43" s="29">
        <v>29</v>
      </c>
      <c r="X43" s="37"/>
      <c r="Y43" s="38"/>
      <c r="Z43" s="38"/>
    </row>
    <row r="44" spans="1:39" ht="50.1" hidden="1" customHeight="1" x14ac:dyDescent="0.15">
      <c r="B44" s="12"/>
      <c r="C44" s="12"/>
      <c r="D44" s="56"/>
      <c r="E44" s="114" t="s">
        <v>80</v>
      </c>
      <c r="F44" s="14"/>
      <c r="G44" s="15"/>
      <c r="H44" s="15"/>
      <c r="I44" s="20">
        <f>I26*I42</f>
        <v>140</v>
      </c>
      <c r="J44" s="57"/>
      <c r="K44" s="58"/>
      <c r="L44" s="59"/>
      <c r="M44" s="60"/>
      <c r="N44" s="36"/>
      <c r="O44" s="127">
        <v>10</v>
      </c>
      <c r="P44" s="178">
        <v>10</v>
      </c>
      <c r="S44" s="29">
        <v>13</v>
      </c>
      <c r="W44" s="29">
        <v>30</v>
      </c>
      <c r="X44" s="37"/>
      <c r="Y44" s="38"/>
      <c r="Z44" s="38"/>
    </row>
    <row r="45" spans="1:39" ht="50.1" hidden="1" customHeight="1" x14ac:dyDescent="0.15">
      <c r="B45" s="12"/>
      <c r="C45" s="12"/>
      <c r="D45" s="56"/>
      <c r="E45" s="115" t="s">
        <v>81</v>
      </c>
      <c r="F45" s="14"/>
      <c r="G45" s="15"/>
      <c r="H45" s="15"/>
      <c r="I45" s="20">
        <f>I36*I16</f>
        <v>1240</v>
      </c>
      <c r="J45" s="57"/>
      <c r="K45" s="15"/>
      <c r="L45" s="15"/>
      <c r="M45" s="15"/>
      <c r="N45" s="33"/>
      <c r="O45" s="126">
        <v>11</v>
      </c>
      <c r="P45" s="179">
        <v>11</v>
      </c>
      <c r="Q45" s="79"/>
      <c r="R45" s="35"/>
      <c r="S45" s="36">
        <v>15</v>
      </c>
      <c r="T45" s="36"/>
      <c r="U45" s="36"/>
      <c r="V45" s="36"/>
      <c r="W45" s="36">
        <v>31</v>
      </c>
      <c r="Z45" s="37"/>
      <c r="AD45" s="33"/>
    </row>
    <row r="46" spans="1:39" s="15" customFormat="1" ht="50.1" hidden="1" customHeight="1" thickBot="1" x14ac:dyDescent="0.2">
      <c r="A46" s="14"/>
      <c r="B46" s="14"/>
      <c r="C46" s="14"/>
      <c r="D46" s="56"/>
      <c r="E46" s="53" t="s">
        <v>82</v>
      </c>
      <c r="F46" s="12"/>
      <c r="G46" s="4"/>
      <c r="H46" s="4"/>
      <c r="I46" s="43">
        <f>IF(AND(ISNUMBER(I41),ISNUMBER(I31)),ROUNDUP((I41/I31),0),"")</f>
        <v>7</v>
      </c>
      <c r="J46" s="57"/>
      <c r="N46" s="33"/>
      <c r="O46" s="127">
        <v>12</v>
      </c>
      <c r="P46" s="178">
        <v>12</v>
      </c>
      <c r="Q46" s="79"/>
      <c r="R46" s="35"/>
      <c r="S46" s="36">
        <v>20</v>
      </c>
      <c r="T46" s="36"/>
      <c r="U46" s="36"/>
      <c r="V46" s="36"/>
      <c r="W46" s="36"/>
      <c r="X46" s="29"/>
      <c r="Y46" s="29"/>
      <c r="Z46" s="37"/>
      <c r="AA46" s="29"/>
      <c r="AB46" s="29"/>
      <c r="AC46" s="29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5" customFormat="1" ht="38.25" hidden="1" customHeight="1" thickTop="1" x14ac:dyDescent="0.15">
      <c r="A47" s="14"/>
      <c r="B47" s="14"/>
      <c r="C47" s="14"/>
      <c r="D47" s="56"/>
      <c r="E47" s="66"/>
      <c r="F47" s="112"/>
      <c r="G47" s="116"/>
      <c r="H47" s="1"/>
      <c r="I47" s="65" t="s">
        <v>106</v>
      </c>
      <c r="J47" s="57"/>
      <c r="N47" s="33"/>
      <c r="O47" s="127">
        <v>13</v>
      </c>
      <c r="P47" s="178">
        <v>13</v>
      </c>
      <c r="Q47" s="29"/>
      <c r="R47" s="29"/>
      <c r="S47" s="37">
        <v>25</v>
      </c>
      <c r="T47" s="38"/>
      <c r="U47" s="38"/>
      <c r="V47" s="29"/>
      <c r="W47" s="29"/>
      <c r="X47" s="29"/>
      <c r="Y47" s="29"/>
      <c r="Z47" s="29"/>
      <c r="AA47" s="29"/>
      <c r="AB47" s="29"/>
      <c r="AC47" s="29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39" s="15" customFormat="1" ht="39" hidden="1" customHeight="1" thickBot="1" x14ac:dyDescent="0.2">
      <c r="A48" s="14"/>
      <c r="B48" s="14"/>
      <c r="C48" s="14"/>
      <c r="D48" s="93"/>
      <c r="E48" s="117"/>
      <c r="F48" s="69"/>
      <c r="G48" s="116"/>
      <c r="H48" s="21"/>
      <c r="I48" s="81">
        <f>I22</f>
        <v>103</v>
      </c>
      <c r="J48" s="57"/>
      <c r="N48" s="33"/>
      <c r="O48" s="127">
        <v>14</v>
      </c>
      <c r="P48" s="178">
        <v>14</v>
      </c>
      <c r="Q48" s="29"/>
      <c r="R48" s="29"/>
      <c r="S48" s="37"/>
      <c r="T48" s="38"/>
      <c r="U48" s="38"/>
      <c r="V48" s="29"/>
      <c r="W48" s="29"/>
      <c r="X48" s="29"/>
      <c r="Y48" s="29"/>
      <c r="Z48" s="29"/>
      <c r="AA48" s="29"/>
      <c r="AB48" s="29"/>
      <c r="AC48" s="29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s="15" customFormat="1" ht="37.5" hidden="1" customHeight="1" thickTop="1" x14ac:dyDescent="0.15">
      <c r="A49" s="14"/>
      <c r="B49" s="14"/>
      <c r="C49" s="14"/>
      <c r="D49" s="88"/>
      <c r="E49" s="94"/>
      <c r="F49" s="69"/>
      <c r="G49" s="72"/>
      <c r="H49" s="59"/>
      <c r="I49" s="71"/>
      <c r="J49" s="118"/>
      <c r="N49" s="33"/>
      <c r="O49" s="127">
        <v>15</v>
      </c>
      <c r="P49" s="179">
        <v>15</v>
      </c>
      <c r="Q49" s="29"/>
      <c r="R49" s="29"/>
      <c r="S49" s="37"/>
      <c r="T49" s="38"/>
      <c r="U49" s="38"/>
      <c r="V49" s="29"/>
      <c r="W49" s="29"/>
      <c r="X49" s="29"/>
      <c r="Y49" s="29"/>
      <c r="Z49" s="29"/>
      <c r="AA49" s="29"/>
      <c r="AB49" s="29"/>
      <c r="AC49" s="29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5" customFormat="1" ht="51" customHeight="1" thickTop="1" x14ac:dyDescent="0.2">
      <c r="A50" s="57"/>
      <c r="B50" s="57"/>
      <c r="C50" s="57"/>
      <c r="D50" s="144"/>
      <c r="E50" s="218" t="s">
        <v>115</v>
      </c>
      <c r="F50" s="218"/>
      <c r="G50" s="218"/>
      <c r="H50" s="218"/>
      <c r="I50" s="218"/>
      <c r="J50" s="145"/>
      <c r="K50" s="1"/>
      <c r="L50" s="1"/>
      <c r="M50" s="1"/>
      <c r="N50" s="29"/>
      <c r="O50" s="29">
        <v>8</v>
      </c>
      <c r="P50" s="178">
        <v>16</v>
      </c>
      <c r="Q50" s="29"/>
      <c r="R50" s="29"/>
      <c r="S50" s="37"/>
      <c r="T50" s="38"/>
      <c r="U50" s="38"/>
      <c r="V50" s="29"/>
      <c r="W50" s="29"/>
      <c r="X50" s="29"/>
      <c r="Y50" s="29"/>
      <c r="Z50" s="29"/>
      <c r="AA50" s="29"/>
      <c r="AB50" s="29"/>
      <c r="AC50" s="29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s="151" customFormat="1" ht="31.5" hidden="1" customHeight="1" x14ac:dyDescent="0.2">
      <c r="A51" s="143"/>
      <c r="B51" s="143"/>
      <c r="C51" s="143"/>
      <c r="D51" s="120"/>
      <c r="E51" s="88"/>
      <c r="F51" s="1"/>
      <c r="G51" s="1"/>
      <c r="H51" s="1"/>
      <c r="I51" s="19"/>
      <c r="J51" s="91"/>
      <c r="K51" s="212"/>
      <c r="L51" s="214"/>
      <c r="M51" s="215"/>
      <c r="N51" s="146"/>
      <c r="O51" s="147">
        <v>9</v>
      </c>
      <c r="P51" s="178">
        <v>17</v>
      </c>
      <c r="Q51" s="147"/>
      <c r="R51" s="147"/>
      <c r="S51" s="148"/>
      <c r="T51" s="149"/>
      <c r="U51" s="149"/>
      <c r="V51" s="147"/>
      <c r="W51" s="147"/>
      <c r="X51" s="147"/>
      <c r="Y51" s="147"/>
      <c r="Z51" s="147"/>
      <c r="AA51" s="147"/>
      <c r="AB51" s="147"/>
      <c r="AC51" s="147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</row>
    <row r="52" spans="1:39" s="15" customFormat="1" ht="40.5" hidden="1" customHeight="1" x14ac:dyDescent="0.15">
      <c r="B52" s="63"/>
      <c r="C52" s="64"/>
      <c r="D52" s="46"/>
      <c r="E52" s="19"/>
      <c r="F52" s="1"/>
      <c r="G52" s="1"/>
      <c r="H52" s="1"/>
      <c r="I52" s="19"/>
      <c r="J52" s="66"/>
      <c r="K52" s="212"/>
      <c r="L52" s="216"/>
      <c r="M52" s="217"/>
      <c r="N52" s="62"/>
      <c r="O52" s="33">
        <v>10</v>
      </c>
      <c r="P52" s="178">
        <v>18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ht="26.25" hidden="1" customHeight="1" x14ac:dyDescent="0.15">
      <c r="B53" s="59"/>
      <c r="C53" s="59"/>
      <c r="D53" s="117"/>
      <c r="E53" s="19"/>
      <c r="J53" s="64"/>
      <c r="K53" s="119"/>
      <c r="L53" s="67"/>
      <c r="M53" s="68"/>
      <c r="N53" s="62"/>
      <c r="O53" s="29">
        <v>11</v>
      </c>
      <c r="P53" s="179">
        <v>19</v>
      </c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39" ht="26.25" hidden="1" customHeight="1" x14ac:dyDescent="0.15">
      <c r="B54" s="59"/>
      <c r="C54" s="59"/>
      <c r="D54" s="94"/>
      <c r="E54" s="19"/>
      <c r="J54" s="73"/>
      <c r="K54" s="61"/>
      <c r="L54" s="57"/>
      <c r="M54" s="57"/>
      <c r="N54" s="33"/>
      <c r="O54" s="33">
        <v>12</v>
      </c>
      <c r="P54" s="178">
        <v>20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39" ht="22.5" hidden="1" customHeight="1" x14ac:dyDescent="0.15">
      <c r="D55" s="95"/>
      <c r="E55" s="19"/>
      <c r="J55" s="75"/>
      <c r="K55" s="203"/>
      <c r="L55" s="74"/>
      <c r="M55" s="74"/>
      <c r="N55" s="70"/>
      <c r="O55" s="33">
        <v>13</v>
      </c>
      <c r="P55" s="178">
        <v>21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5"/>
    </row>
    <row r="56" spans="1:39" s="59" customFormat="1" hidden="1" x14ac:dyDescent="0.15">
      <c r="D56" s="96"/>
      <c r="E56" s="19"/>
      <c r="F56" s="1"/>
      <c r="G56" s="1"/>
      <c r="H56" s="1"/>
      <c r="I56" s="19"/>
      <c r="J56" s="24"/>
      <c r="K56" s="203"/>
      <c r="L56" s="74"/>
      <c r="M56" s="74"/>
      <c r="N56" s="70"/>
      <c r="O56" s="33">
        <v>14</v>
      </c>
      <c r="P56" s="178">
        <v>22</v>
      </c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39" s="59" customFormat="1" hidden="1" x14ac:dyDescent="0.15">
      <c r="D57" s="89"/>
      <c r="E57" s="19"/>
      <c r="F57" s="1"/>
      <c r="G57" s="1"/>
      <c r="H57" s="1"/>
      <c r="I57" s="19"/>
      <c r="J57" s="24"/>
      <c r="K57" s="75"/>
      <c r="L57" s="75"/>
      <c r="M57" s="76"/>
      <c r="N57" s="70"/>
      <c r="O57" s="33">
        <v>15</v>
      </c>
      <c r="P57" s="179">
        <v>23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" s="59" customFormat="1" hidden="1" x14ac:dyDescent="0.15">
      <c r="D58" s="89"/>
      <c r="E58" s="19"/>
      <c r="F58" s="1"/>
      <c r="G58" s="1"/>
      <c r="H58" s="1"/>
      <c r="I58" s="19"/>
      <c r="J58" s="24"/>
      <c r="K58" s="1"/>
      <c r="L58" s="1"/>
      <c r="M58" s="1"/>
      <c r="N58" s="29"/>
      <c r="O58" s="33"/>
      <c r="P58" s="178">
        <v>24</v>
      </c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29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39" hidden="1" x14ac:dyDescent="0.15">
      <c r="E59" s="19"/>
      <c r="O59" s="62"/>
      <c r="P59" s="178">
        <v>25</v>
      </c>
    </row>
    <row r="60" spans="1:39" hidden="1" x14ac:dyDescent="0.15">
      <c r="E60" s="19"/>
      <c r="O60" s="33"/>
      <c r="P60" s="33"/>
    </row>
    <row r="61" spans="1:39" hidden="1" x14ac:dyDescent="0.15">
      <c r="E61" s="19"/>
      <c r="P61" s="33"/>
    </row>
    <row r="62" spans="1:39" hidden="1" x14ac:dyDescent="0.15">
      <c r="E62" s="19"/>
      <c r="P62" s="70"/>
      <c r="Q62" s="70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</row>
    <row r="63" spans="1:39" hidden="1" x14ac:dyDescent="0.15">
      <c r="E63" s="19"/>
      <c r="O63" s="59"/>
      <c r="P63" s="70"/>
      <c r="Q63" s="70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39" hidden="1" x14ac:dyDescent="0.15">
      <c r="E64" s="19"/>
      <c r="O64" s="70"/>
      <c r="P64" s="70"/>
      <c r="Q64" s="70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</row>
    <row r="65" spans="5:15" hidden="1" x14ac:dyDescent="0.15">
      <c r="E65" s="19"/>
      <c r="O65" s="70"/>
    </row>
    <row r="66" spans="5:15" hidden="1" x14ac:dyDescent="0.15">
      <c r="E66" s="19"/>
    </row>
    <row r="67" spans="5:15" hidden="1" x14ac:dyDescent="0.15">
      <c r="E67" s="19"/>
    </row>
    <row r="68" spans="5:15" hidden="1" x14ac:dyDescent="0.15">
      <c r="E68" s="19"/>
    </row>
    <row r="69" spans="5:15" hidden="1" x14ac:dyDescent="0.15">
      <c r="E69" s="19"/>
    </row>
    <row r="70" spans="5:15" hidden="1" x14ac:dyDescent="0.15">
      <c r="E70" s="19"/>
    </row>
    <row r="71" spans="5:15" hidden="1" x14ac:dyDescent="0.15">
      <c r="E71" s="19"/>
    </row>
    <row r="72" spans="5:15" hidden="1" x14ac:dyDescent="0.15">
      <c r="E72" s="19"/>
    </row>
    <row r="73" spans="5:15" hidden="1" x14ac:dyDescent="0.15">
      <c r="E73" s="19"/>
    </row>
    <row r="74" spans="5:15" hidden="1" x14ac:dyDescent="0.15">
      <c r="E74" s="19"/>
    </row>
    <row r="75" spans="5:15" hidden="1" x14ac:dyDescent="0.15">
      <c r="E75" s="19"/>
    </row>
    <row r="76" spans="5:15" hidden="1" x14ac:dyDescent="0.15">
      <c r="E76" s="19"/>
    </row>
    <row r="77" spans="5:15" hidden="1" x14ac:dyDescent="0.15">
      <c r="E77" s="19"/>
    </row>
    <row r="78" spans="5:15" hidden="1" x14ac:dyDescent="0.15">
      <c r="E78" s="19"/>
    </row>
    <row r="79" spans="5:15" hidden="1" x14ac:dyDescent="0.15">
      <c r="E79" s="19"/>
    </row>
    <row r="80" spans="5:15" hidden="1" x14ac:dyDescent="0.15">
      <c r="E80" s="19"/>
    </row>
    <row r="81" spans="5:5" hidden="1" x14ac:dyDescent="0.15">
      <c r="E81" s="19"/>
    </row>
    <row r="82" spans="5:5" hidden="1" x14ac:dyDescent="0.15">
      <c r="E82" s="19"/>
    </row>
    <row r="83" spans="5:5" hidden="1" x14ac:dyDescent="0.15">
      <c r="E83" s="19"/>
    </row>
    <row r="84" spans="5:5" hidden="1" x14ac:dyDescent="0.15">
      <c r="E84" s="19"/>
    </row>
    <row r="85" spans="5:5" hidden="1" x14ac:dyDescent="0.15">
      <c r="E85" s="19"/>
    </row>
    <row r="86" spans="5:5" hidden="1" x14ac:dyDescent="0.15">
      <c r="E86" s="19"/>
    </row>
    <row r="87" spans="5:5" hidden="1" x14ac:dyDescent="0.15">
      <c r="E87" s="19"/>
    </row>
    <row r="88" spans="5:5" hidden="1" x14ac:dyDescent="0.15">
      <c r="E88" s="19"/>
    </row>
    <row r="89" spans="5:5" hidden="1" x14ac:dyDescent="0.15">
      <c r="E89" s="19"/>
    </row>
    <row r="90" spans="5:5" hidden="1" x14ac:dyDescent="0.15">
      <c r="E90" s="19"/>
    </row>
    <row r="91" spans="5:5" hidden="1" x14ac:dyDescent="0.15">
      <c r="E91" s="19"/>
    </row>
    <row r="92" spans="5:5" hidden="1" x14ac:dyDescent="0.15">
      <c r="E92" s="19"/>
    </row>
    <row r="93" spans="5:5" hidden="1" x14ac:dyDescent="0.15">
      <c r="E93" s="19"/>
    </row>
    <row r="94" spans="5:5" hidden="1" x14ac:dyDescent="0.15">
      <c r="E94" s="19"/>
    </row>
    <row r="95" spans="5:5" hidden="1" x14ac:dyDescent="0.15">
      <c r="E95" s="19"/>
    </row>
    <row r="96" spans="5:5" hidden="1" x14ac:dyDescent="0.15">
      <c r="E96" s="19"/>
    </row>
    <row r="97" spans="5:5" hidden="1" x14ac:dyDescent="0.15">
      <c r="E97" s="19"/>
    </row>
    <row r="98" spans="5:5" hidden="1" x14ac:dyDescent="0.15">
      <c r="E98" s="19"/>
    </row>
    <row r="99" spans="5:5" hidden="1" x14ac:dyDescent="0.15">
      <c r="E99" s="19"/>
    </row>
    <row r="100" spans="5:5" hidden="1" x14ac:dyDescent="0.15">
      <c r="E100" s="19"/>
    </row>
    <row r="101" spans="5:5" hidden="1" x14ac:dyDescent="0.15">
      <c r="E101" s="19"/>
    </row>
    <row r="102" spans="5:5" hidden="1" x14ac:dyDescent="0.15">
      <c r="E102" s="19"/>
    </row>
    <row r="103" spans="5:5" hidden="1" x14ac:dyDescent="0.15">
      <c r="E103" s="19"/>
    </row>
    <row r="104" spans="5:5" hidden="1" x14ac:dyDescent="0.15">
      <c r="E104" s="19"/>
    </row>
    <row r="105" spans="5:5" hidden="1" x14ac:dyDescent="0.15">
      <c r="E105" s="19"/>
    </row>
    <row r="106" spans="5:5" hidden="1" x14ac:dyDescent="0.15">
      <c r="E106" s="19"/>
    </row>
    <row r="107" spans="5:5" hidden="1" x14ac:dyDescent="0.15">
      <c r="E107" s="19"/>
    </row>
    <row r="108" spans="5:5" hidden="1" x14ac:dyDescent="0.15">
      <c r="E108" s="19"/>
    </row>
    <row r="109" spans="5:5" hidden="1" x14ac:dyDescent="0.15">
      <c r="E109" s="19"/>
    </row>
    <row r="110" spans="5:5" hidden="1" x14ac:dyDescent="0.15">
      <c r="E110" s="19"/>
    </row>
    <row r="111" spans="5:5" hidden="1" x14ac:dyDescent="0.15">
      <c r="E111" s="19"/>
    </row>
    <row r="112" spans="5:5" hidden="1" x14ac:dyDescent="0.15">
      <c r="E112" s="19"/>
    </row>
    <row r="113" spans="5:5" hidden="1" x14ac:dyDescent="0.15">
      <c r="E113" s="19"/>
    </row>
    <row r="114" spans="5:5" hidden="1" x14ac:dyDescent="0.15">
      <c r="E114" s="19"/>
    </row>
    <row r="115" spans="5:5" hidden="1" x14ac:dyDescent="0.15">
      <c r="E115" s="19"/>
    </row>
    <row r="116" spans="5:5" hidden="1" x14ac:dyDescent="0.15">
      <c r="E116" s="19"/>
    </row>
    <row r="117" spans="5:5" hidden="1" x14ac:dyDescent="0.15">
      <c r="E117" s="19"/>
    </row>
    <row r="118" spans="5:5" hidden="1" x14ac:dyDescent="0.15">
      <c r="E118" s="19"/>
    </row>
    <row r="119" spans="5:5" hidden="1" x14ac:dyDescent="0.15">
      <c r="E119" s="19"/>
    </row>
    <row r="120" spans="5:5" hidden="1" x14ac:dyDescent="0.15">
      <c r="E120" s="19"/>
    </row>
    <row r="121" spans="5:5" hidden="1" x14ac:dyDescent="0.15">
      <c r="E121" s="19"/>
    </row>
    <row r="122" spans="5:5" hidden="1" x14ac:dyDescent="0.15">
      <c r="E122" s="19"/>
    </row>
    <row r="123" spans="5:5" hidden="1" x14ac:dyDescent="0.15">
      <c r="E123" s="19"/>
    </row>
    <row r="124" spans="5:5" hidden="1" x14ac:dyDescent="0.15">
      <c r="E124" s="19"/>
    </row>
    <row r="125" spans="5:5" hidden="1" x14ac:dyDescent="0.15">
      <c r="E125" s="19"/>
    </row>
    <row r="126" spans="5:5" hidden="1" x14ac:dyDescent="0.15">
      <c r="E126" s="19"/>
    </row>
    <row r="127" spans="5:5" hidden="1" x14ac:dyDescent="0.15">
      <c r="E127" s="19"/>
    </row>
    <row r="128" spans="5:5" hidden="1" x14ac:dyDescent="0.15">
      <c r="E128" s="19"/>
    </row>
    <row r="129" spans="5:5" hidden="1" x14ac:dyDescent="0.15">
      <c r="E129" s="19"/>
    </row>
    <row r="130" spans="5:5" hidden="1" x14ac:dyDescent="0.15">
      <c r="E130" s="19"/>
    </row>
    <row r="131" spans="5:5" hidden="1" x14ac:dyDescent="0.15">
      <c r="E131" s="19"/>
    </row>
    <row r="132" spans="5:5" hidden="1" x14ac:dyDescent="0.15">
      <c r="E132" s="19"/>
    </row>
    <row r="133" spans="5:5" hidden="1" x14ac:dyDescent="0.15">
      <c r="E133" s="19"/>
    </row>
    <row r="134" spans="5:5" hidden="1" x14ac:dyDescent="0.15">
      <c r="E134" s="19"/>
    </row>
    <row r="135" spans="5:5" hidden="1" x14ac:dyDescent="0.15">
      <c r="E135" s="19"/>
    </row>
    <row r="136" spans="5:5" hidden="1" x14ac:dyDescent="0.15">
      <c r="E136" s="19"/>
    </row>
    <row r="137" spans="5:5" hidden="1" x14ac:dyDescent="0.15">
      <c r="E137" s="19"/>
    </row>
    <row r="138" spans="5:5" hidden="1" x14ac:dyDescent="0.15">
      <c r="E138" s="19"/>
    </row>
    <row r="139" spans="5:5" hidden="1" x14ac:dyDescent="0.15">
      <c r="E139" s="19"/>
    </row>
    <row r="140" spans="5:5" hidden="1" x14ac:dyDescent="0.15">
      <c r="E140" s="19"/>
    </row>
    <row r="141" spans="5:5" hidden="1" x14ac:dyDescent="0.15">
      <c r="E141" s="19"/>
    </row>
    <row r="142" spans="5:5" hidden="1" x14ac:dyDescent="0.15">
      <c r="E142" s="19"/>
    </row>
    <row r="143" spans="5:5" hidden="1" x14ac:dyDescent="0.15">
      <c r="E143" s="19"/>
    </row>
    <row r="144" spans="5:5" hidden="1" x14ac:dyDescent="0.15">
      <c r="E144" s="19"/>
    </row>
    <row r="145" spans="5:5" hidden="1" x14ac:dyDescent="0.15">
      <c r="E145" s="19"/>
    </row>
    <row r="146" spans="5:5" hidden="1" x14ac:dyDescent="0.15">
      <c r="E146" s="19"/>
    </row>
    <row r="147" spans="5:5" hidden="1" x14ac:dyDescent="0.15">
      <c r="E147" s="19"/>
    </row>
    <row r="148" spans="5:5" hidden="1" x14ac:dyDescent="0.15">
      <c r="E148" s="19"/>
    </row>
    <row r="149" spans="5:5" hidden="1" x14ac:dyDescent="0.15">
      <c r="E149" s="19"/>
    </row>
    <row r="150" spans="5:5" hidden="1" x14ac:dyDescent="0.15">
      <c r="E150" s="19"/>
    </row>
    <row r="151" spans="5:5" hidden="1" x14ac:dyDescent="0.15">
      <c r="E151" s="19"/>
    </row>
    <row r="152" spans="5:5" hidden="1" x14ac:dyDescent="0.15">
      <c r="E152" s="19"/>
    </row>
    <row r="153" spans="5:5" hidden="1" x14ac:dyDescent="0.15">
      <c r="E153" s="19"/>
    </row>
    <row r="154" spans="5:5" hidden="1" x14ac:dyDescent="0.15">
      <c r="E154" s="19"/>
    </row>
    <row r="155" spans="5:5" hidden="1" x14ac:dyDescent="0.15">
      <c r="E155" s="19"/>
    </row>
    <row r="156" spans="5:5" hidden="1" x14ac:dyDescent="0.15">
      <c r="E156" s="19"/>
    </row>
  </sheetData>
  <sheetProtection algorithmName="SHA-512" hashValue="F2LBs8VL9UWoWr5q8HX576DS7alnO7Dl+A7s3ECT3EwlNxaTxowmTbOlO6RWMa9vLFcv+sDZF4hJOj5vg5Q6Bw==" saltValue="3HYQe5uZ3UP7J6pnER9DRA==" spinCount="100000" sheet="1" objects="1" scenarios="1" selectLockedCells="1"/>
  <mergeCells count="17">
    <mergeCell ref="K55:K56"/>
    <mergeCell ref="D14:J14"/>
    <mergeCell ref="C4:J4"/>
    <mergeCell ref="D10:J10"/>
    <mergeCell ref="A9:A10"/>
    <mergeCell ref="D13:J13"/>
    <mergeCell ref="K51:K52"/>
    <mergeCell ref="K40:N40"/>
    <mergeCell ref="L51:M51"/>
    <mergeCell ref="L52:M52"/>
    <mergeCell ref="E50:I50"/>
    <mergeCell ref="D8:J8"/>
    <mergeCell ref="D9:J9"/>
    <mergeCell ref="E11:G11"/>
    <mergeCell ref="A1:K1"/>
    <mergeCell ref="E3:J3"/>
    <mergeCell ref="D12:J12"/>
  </mergeCells>
  <phoneticPr fontId="5"/>
  <dataValidations count="14">
    <dataValidation type="list" allowBlank="1" showInputMessage="1" showErrorMessage="1" sqref="I32">
      <formula1>$O$34:$O$44</formula1>
    </dataValidation>
    <dataValidation type="list" allowBlank="1" showInputMessage="1" showErrorMessage="1" sqref="I35">
      <formula1>$O$35:$O$36</formula1>
    </dataValidation>
    <dataValidation type="list" allowBlank="1" showInputMessage="1" showErrorMessage="1" sqref="I15">
      <formula1>$S$42:$S$43</formula1>
    </dataValidation>
    <dataValidation type="list" allowBlank="1" showInputMessage="1" showErrorMessage="1" sqref="I16">
      <formula1>$W$42:$W$45</formula1>
    </dataValidation>
    <dataValidation type="list" allowBlank="1" showInputMessage="1" showErrorMessage="1" sqref="I17">
      <formula1>$U$42:$U$43</formula1>
    </dataValidation>
    <dataValidation type="list" allowBlank="1" showInputMessage="1" showErrorMessage="1" sqref="I24">
      <formula1>$O$42:$O$51</formula1>
    </dataValidation>
    <dataValidation type="list" allowBlank="1" showInputMessage="1" showErrorMessage="1" sqref="I23">
      <formula1>$O$50:$O$60</formula1>
    </dataValidation>
    <dataValidation type="list" allowBlank="1" showInputMessage="1" showErrorMessage="1" sqref="I33">
      <formula1>$O$35:$O$42</formula1>
    </dataValidation>
    <dataValidation type="list" allowBlank="1" showInputMessage="1" showErrorMessage="1" sqref="D3">
      <formula1>$P$11:$P$22</formula1>
    </dataValidation>
    <dataValidation type="list" allowBlank="1" showDropDown="1" showInputMessage="1" showErrorMessage="1" sqref="B11 A11:A15">
      <formula1>$P$10:$P$22</formula1>
    </dataValidation>
    <dataValidation type="list" allowBlank="1" showInputMessage="1" showErrorMessage="1" sqref="C12:C13 C15">
      <formula1>$P$10:$P$21</formula1>
    </dataValidation>
    <dataValidation type="list" allowBlank="1" showInputMessage="1" showErrorMessage="1" sqref="I34 I30">
      <formula1>$N$35:$N$36</formula1>
    </dataValidation>
    <dataValidation type="list" allowBlank="1" showInputMessage="1" showErrorMessage="1" sqref="I27">
      <formula1>$P$35:$P$54</formula1>
    </dataValidation>
    <dataValidation type="list" allowBlank="1" showInputMessage="1" showErrorMessage="1" sqref="I31">
      <formula1>$P$35:$P$59</formula1>
    </dataValidation>
  </dataValidations>
  <pageMargins left="0.78740157480314965" right="0.19685039370078741" top="0.59055118110236227" bottom="0.59055118110236227" header="0.19685039370078741" footer="0.19685039370078741"/>
  <pageSetup paperSize="9" scale="53" orientation="portrait" horizontalDpi="4294967293" verticalDpi="300" r:id="rId1"/>
  <headerFooter alignWithMargins="0"/>
  <rowBreaks count="1" manualBreakCount="1">
    <brk id="48" max="13" man="1"/>
  </rowBreaks>
  <colBreaks count="1" manualBreakCount="1">
    <brk id="9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5" sqref="D5"/>
    </sheetView>
  </sheetViews>
  <sheetFormatPr defaultRowHeight="13.5" x14ac:dyDescent="0.15"/>
  <cols>
    <col min="3" max="3" width="9" style="22"/>
    <col min="4" max="4" width="63.875" customWidth="1"/>
  </cols>
  <sheetData>
    <row r="1" spans="1:4" x14ac:dyDescent="0.15">
      <c r="A1" t="s">
        <v>35</v>
      </c>
      <c r="B1">
        <v>1</v>
      </c>
      <c r="C1" s="22" t="s">
        <v>36</v>
      </c>
      <c r="D1" t="s">
        <v>55</v>
      </c>
    </row>
    <row r="2" spans="1:4" x14ac:dyDescent="0.15">
      <c r="B2">
        <v>2</v>
      </c>
      <c r="C2" s="22" t="s">
        <v>37</v>
      </c>
      <c r="D2" t="s">
        <v>56</v>
      </c>
    </row>
    <row r="3" spans="1:4" x14ac:dyDescent="0.15">
      <c r="B3">
        <v>3</v>
      </c>
      <c r="C3" s="22" t="s">
        <v>38</v>
      </c>
      <c r="D3" t="s">
        <v>20</v>
      </c>
    </row>
    <row r="4" spans="1:4" x14ac:dyDescent="0.15">
      <c r="B4">
        <v>4</v>
      </c>
      <c r="C4" s="22" t="s">
        <v>39</v>
      </c>
      <c r="D4" t="s">
        <v>2</v>
      </c>
    </row>
    <row r="5" spans="1:4" x14ac:dyDescent="0.15">
      <c r="B5">
        <v>5</v>
      </c>
      <c r="C5" s="22" t="s">
        <v>40</v>
      </c>
      <c r="D5" t="s">
        <v>57</v>
      </c>
    </row>
    <row r="6" spans="1:4" x14ac:dyDescent="0.15">
      <c r="B6">
        <v>6</v>
      </c>
      <c r="C6" s="22" t="s">
        <v>41</v>
      </c>
      <c r="D6" t="s">
        <v>21</v>
      </c>
    </row>
    <row r="7" spans="1:4" x14ac:dyDescent="0.15">
      <c r="B7">
        <v>7</v>
      </c>
      <c r="C7" s="22" t="s">
        <v>42</v>
      </c>
      <c r="D7" t="s">
        <v>58</v>
      </c>
    </row>
    <row r="8" spans="1:4" x14ac:dyDescent="0.15">
      <c r="B8">
        <v>8</v>
      </c>
      <c r="C8" s="22" t="s">
        <v>43</v>
      </c>
      <c r="D8" t="s">
        <v>59</v>
      </c>
    </row>
    <row r="9" spans="1:4" x14ac:dyDescent="0.15">
      <c r="B9">
        <v>9</v>
      </c>
      <c r="C9" s="22" t="s">
        <v>44</v>
      </c>
      <c r="D9" t="s">
        <v>60</v>
      </c>
    </row>
    <row r="10" spans="1:4" x14ac:dyDescent="0.15">
      <c r="B10">
        <v>10</v>
      </c>
      <c r="C10" s="22" t="s">
        <v>45</v>
      </c>
      <c r="D10" t="s">
        <v>22</v>
      </c>
    </row>
    <row r="11" spans="1:4" x14ac:dyDescent="0.15">
      <c r="B11">
        <v>11</v>
      </c>
      <c r="C11" s="22" t="s">
        <v>46</v>
      </c>
      <c r="D11" t="s">
        <v>61</v>
      </c>
    </row>
    <row r="12" spans="1:4" x14ac:dyDescent="0.15">
      <c r="B12">
        <v>12</v>
      </c>
      <c r="C12" s="22" t="s">
        <v>47</v>
      </c>
      <c r="D12" t="s">
        <v>4</v>
      </c>
    </row>
    <row r="13" spans="1:4" x14ac:dyDescent="0.15">
      <c r="B13">
        <v>13</v>
      </c>
      <c r="C13" s="22" t="s">
        <v>48</v>
      </c>
      <c r="D13" t="s">
        <v>62</v>
      </c>
    </row>
    <row r="14" spans="1:4" x14ac:dyDescent="0.15">
      <c r="B14">
        <v>14</v>
      </c>
      <c r="C14" s="22" t="s">
        <v>49</v>
      </c>
      <c r="D14" t="s">
        <v>64</v>
      </c>
    </row>
    <row r="15" spans="1:4" x14ac:dyDescent="0.15">
      <c r="B15">
        <v>15</v>
      </c>
      <c r="C15" s="22" t="s">
        <v>50</v>
      </c>
      <c r="D15" t="s">
        <v>65</v>
      </c>
    </row>
    <row r="16" spans="1:4" x14ac:dyDescent="0.15">
      <c r="B16">
        <v>16</v>
      </c>
      <c r="C16" s="22" t="s">
        <v>51</v>
      </c>
      <c r="D16" t="s">
        <v>66</v>
      </c>
    </row>
    <row r="17" spans="2:4" x14ac:dyDescent="0.15">
      <c r="B17">
        <v>17</v>
      </c>
      <c r="C17" s="22" t="s">
        <v>52</v>
      </c>
      <c r="D17" t="s">
        <v>67</v>
      </c>
    </row>
    <row r="18" spans="2:4" x14ac:dyDescent="0.15">
      <c r="B18">
        <v>18</v>
      </c>
      <c r="C18" s="22" t="s">
        <v>53</v>
      </c>
      <c r="D18" t="s">
        <v>68</v>
      </c>
    </row>
    <row r="19" spans="2:4" x14ac:dyDescent="0.15">
      <c r="B19">
        <v>19</v>
      </c>
      <c r="C19" s="22" t="s">
        <v>54</v>
      </c>
      <c r="D19" t="s">
        <v>69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計算式</vt:lpstr>
      <vt:lpstr>Sheet5</vt:lpstr>
      <vt:lpstr>計算式!Print_Area</vt:lpstr>
    </vt:vector>
  </TitlesOfParts>
  <Company>NTT DATA SEKISUI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 DATA SEKISUI SYSTEMS</dc:creator>
  <cp:lastModifiedBy>yoshimotok</cp:lastModifiedBy>
  <cp:lastPrinted>2014-11-24T11:36:40Z</cp:lastPrinted>
  <dcterms:created xsi:type="dcterms:W3CDTF">2006-03-08T23:13:14Z</dcterms:created>
  <dcterms:modified xsi:type="dcterms:W3CDTF">2014-11-26T06:50:34Z</dcterms:modified>
</cp:coreProperties>
</file>