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 codeName="{3D1A710C-6663-3D7B-7F91-EC182F24A4B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190063\Desktop\"/>
    </mc:Choice>
  </mc:AlternateContent>
  <xr:revisionPtr revIDLastSave="0" documentId="13_ncr:1_{D4F63D4E-FD1B-4CFF-8F6C-AD40829C8453}" xr6:coauthVersionLast="36" xr6:coauthVersionMax="36" xr10:uidLastSave="{00000000-0000-0000-0000-000000000000}"/>
  <workbookProtection workbookAlgorithmName="SHA-512" workbookHashValue="YOi4pDUV0QQHHAL7Cq6cKjU7SDvWa4nkMbDNhceXLY4Qqr1cUTSwdnObjbn1k0p+a9FYr75nvtqVdtR0xSS/dQ==" workbookSaltValue="E9id8B/s+Z189sToOjZGgQ==" workbookSpinCount="100000" lockStructure="1"/>
  <bookViews>
    <workbookView xWindow="0" yWindow="0" windowWidth="20490" windowHeight="7455" tabRatio="581" xr2:uid="{A86195F1-D8DA-47FF-89B0-4A93E536EE67}"/>
  </bookViews>
  <sheets>
    <sheet name="情報入力シート" sheetId="3" r:id="rId1"/>
    <sheet name="（印刷用）願書シート" sheetId="4" r:id="rId2"/>
    <sheet name="（印刷用）履歴書シート " sheetId="5" r:id="rId3"/>
    <sheet name="【取り込み用】採用者データ用" sheetId="6" state="hidden" r:id="rId4"/>
    <sheet name="西暦和暦変換用" sheetId="7" state="hidden" r:id="rId5"/>
    <sheet name="（元）願書" sheetId="1" state="hidden" r:id="rId6"/>
    <sheet name="（元）履歴書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D7" i="4"/>
  <c r="D9" i="5" l="1"/>
  <c r="F8" i="5"/>
  <c r="F5" i="5"/>
  <c r="F18" i="5" l="1"/>
  <c r="F16" i="5"/>
  <c r="E23" i="5" l="1"/>
  <c r="I23" i="5" s="1"/>
  <c r="E21" i="5"/>
  <c r="I21" i="5" s="1"/>
  <c r="C23" i="5"/>
  <c r="C21" i="5"/>
  <c r="E22" i="5"/>
  <c r="I22" i="5" s="1"/>
  <c r="E20" i="5"/>
  <c r="I20" i="5" s="1"/>
  <c r="C22" i="5"/>
  <c r="C20" i="5"/>
  <c r="D12" i="4"/>
  <c r="D11" i="4"/>
  <c r="D6" i="5"/>
  <c r="C69" i="3" l="1"/>
  <c r="AL2" i="6" l="1"/>
  <c r="AJ2" i="6"/>
  <c r="B42" i="5" l="1"/>
  <c r="C22" i="4"/>
  <c r="D26" i="4"/>
  <c r="H44" i="5"/>
  <c r="F44" i="5"/>
  <c r="F14" i="5" l="1"/>
  <c r="H12" i="5"/>
  <c r="F12" i="5"/>
  <c r="H11" i="5"/>
  <c r="F11" i="5"/>
  <c r="D18" i="4"/>
  <c r="D17" i="4"/>
  <c r="E16" i="4"/>
  <c r="D16" i="4"/>
  <c r="D15" i="4"/>
  <c r="D14" i="4"/>
  <c r="D13" i="4"/>
  <c r="E6" i="4"/>
  <c r="D6" i="4"/>
  <c r="E4" i="4"/>
  <c r="D4" i="4"/>
  <c r="C2" i="6" l="1"/>
  <c r="B2" i="6"/>
  <c r="H9" i="3"/>
  <c r="I9" i="3"/>
  <c r="I8" i="3"/>
  <c r="H8" i="3"/>
  <c r="AN2" i="6" l="1"/>
  <c r="N45" i="3"/>
  <c r="M45" i="3"/>
  <c r="L45" i="3"/>
  <c r="P45" i="3" s="1"/>
  <c r="K45" i="3"/>
  <c r="O45" i="3" s="1"/>
  <c r="J45" i="3"/>
  <c r="N44" i="3"/>
  <c r="M44" i="3"/>
  <c r="L44" i="3"/>
  <c r="P44" i="3" s="1"/>
  <c r="K44" i="3"/>
  <c r="O44" i="3" s="1"/>
  <c r="J44" i="3"/>
  <c r="Q45" i="3" l="1"/>
  <c r="Q44" i="3"/>
  <c r="C26" i="5"/>
  <c r="H41" i="3" l="1"/>
  <c r="H44" i="3" l="1"/>
  <c r="I44" i="3" s="1"/>
  <c r="CG2" i="6"/>
  <c r="CF2" i="6"/>
  <c r="CC2" i="6"/>
  <c r="CB2" i="6"/>
  <c r="BY2" i="6"/>
  <c r="BX2" i="6"/>
  <c r="J28" i="3"/>
  <c r="K28" i="3"/>
  <c r="O28" i="3" s="1"/>
  <c r="L28" i="3"/>
  <c r="P28" i="3" s="1"/>
  <c r="M28" i="3"/>
  <c r="N28" i="3"/>
  <c r="J27" i="3"/>
  <c r="K27" i="3"/>
  <c r="O27" i="3" s="1"/>
  <c r="L27" i="3"/>
  <c r="P27" i="3" s="1"/>
  <c r="M27" i="3"/>
  <c r="N27" i="3"/>
  <c r="N26" i="3"/>
  <c r="M26" i="3"/>
  <c r="L26" i="3"/>
  <c r="P26" i="3" s="1"/>
  <c r="K26" i="3"/>
  <c r="O26" i="3" s="1"/>
  <c r="J26" i="3"/>
  <c r="Q28" i="3" l="1"/>
  <c r="CE2" i="6" s="1"/>
  <c r="Q27" i="3"/>
  <c r="CA2" i="6" s="1"/>
  <c r="Q26" i="3"/>
  <c r="BW2" i="6" s="1"/>
  <c r="T2" i="6"/>
  <c r="D2" i="6" l="1"/>
  <c r="N42" i="3" l="1"/>
  <c r="N41" i="3"/>
  <c r="C6" i="7"/>
  <c r="C7" i="7"/>
  <c r="E2" i="7"/>
  <c r="M41" i="3"/>
  <c r="M42" i="3"/>
  <c r="L42" i="3"/>
  <c r="P42" i="3" s="1"/>
  <c r="K42" i="3"/>
  <c r="O42" i="3" s="1"/>
  <c r="J42" i="3"/>
  <c r="D5" i="7"/>
  <c r="D6" i="7" s="1"/>
  <c r="E5" i="7"/>
  <c r="E6" i="7" s="1"/>
  <c r="C5" i="7"/>
  <c r="D16" i="7"/>
  <c r="E16" i="7" s="1"/>
  <c r="D17" i="7"/>
  <c r="E17" i="7" s="1"/>
  <c r="D15" i="7"/>
  <c r="E15" i="7" s="1"/>
  <c r="D14" i="7"/>
  <c r="E14" i="7" s="1"/>
  <c r="D13" i="7"/>
  <c r="E13" i="7" s="1"/>
  <c r="L41" i="3"/>
  <c r="P41" i="3" s="1"/>
  <c r="K41" i="3"/>
  <c r="O41" i="3" s="1"/>
  <c r="J41" i="3"/>
  <c r="E2" i="6"/>
  <c r="Q2" i="6"/>
  <c r="P2" i="6"/>
  <c r="L2" i="6"/>
  <c r="Q41" i="3" l="1"/>
  <c r="AE2" i="6" s="1"/>
  <c r="Q42" i="3"/>
  <c r="AF2" i="6" s="1"/>
  <c r="F7" i="7"/>
  <c r="I29" i="5"/>
  <c r="H29" i="5" s="1"/>
  <c r="I30" i="5"/>
  <c r="H30" i="5" s="1"/>
  <c r="I31" i="5"/>
  <c r="J31" i="5" s="1"/>
  <c r="I32" i="5"/>
  <c r="J32" i="5" s="1"/>
  <c r="I33" i="5"/>
  <c r="J33" i="5" s="1"/>
  <c r="I34" i="5"/>
  <c r="J34" i="5" s="1"/>
  <c r="I35" i="5"/>
  <c r="J35" i="5" s="1"/>
  <c r="I28" i="5"/>
  <c r="H28" i="5" s="1"/>
  <c r="D28" i="5"/>
  <c r="G28" i="5" s="1"/>
  <c r="D29" i="5"/>
  <c r="G29" i="5" s="1"/>
  <c r="D30" i="5"/>
  <c r="G30" i="5" s="1"/>
  <c r="D31" i="5"/>
  <c r="G31" i="5" s="1"/>
  <c r="D32" i="5"/>
  <c r="G32" i="5" s="1"/>
  <c r="D33" i="5"/>
  <c r="G33" i="5" s="1"/>
  <c r="D34" i="5"/>
  <c r="G34" i="5" s="1"/>
  <c r="D35" i="5"/>
  <c r="G35" i="5" s="1"/>
  <c r="C29" i="5"/>
  <c r="C30" i="5"/>
  <c r="C31" i="5"/>
  <c r="C32" i="5"/>
  <c r="C33" i="5"/>
  <c r="C34" i="5"/>
  <c r="C35" i="5"/>
  <c r="E38" i="5"/>
  <c r="E37" i="5"/>
  <c r="C37" i="5"/>
  <c r="C38" i="5"/>
  <c r="C28" i="5"/>
  <c r="E26" i="5"/>
  <c r="I26" i="5" s="1"/>
  <c r="E25" i="5"/>
  <c r="I25" i="5" s="1"/>
  <c r="E24" i="5"/>
  <c r="C24" i="5"/>
  <c r="C25" i="5"/>
  <c r="E14" i="4"/>
  <c r="D10" i="4"/>
  <c r="D9" i="4"/>
  <c r="E7" i="4"/>
  <c r="H33" i="5" l="1"/>
  <c r="H32" i="5"/>
  <c r="H31" i="5"/>
  <c r="H35" i="5"/>
  <c r="H34" i="5"/>
  <c r="J30" i="5"/>
  <c r="J28" i="5"/>
  <c r="J29" i="5"/>
  <c r="I24" i="5"/>
</calcChain>
</file>

<file path=xl/sharedStrings.xml><?xml version="1.0" encoding="utf-8"?>
<sst xmlns="http://schemas.openxmlformats.org/spreadsheetml/2006/main" count="301" uniqueCount="237">
  <si>
    <t>別記第１号様式（第１項関係）</t>
  </si>
  <si>
    <t xml:space="preserve">  ふ　り　が　な</t>
  </si>
  <si>
    <t xml:space="preserve">  氏　　　　　名</t>
  </si>
  <si>
    <t xml:space="preserve">  生  年  月  日</t>
  </si>
  <si>
    <t xml:space="preserve">  本　　　　　籍</t>
  </si>
  <si>
    <t xml:space="preserve">  住　　　　　　　所</t>
  </si>
  <si>
    <t xml:space="preserve">  最　終　学　歴</t>
  </si>
  <si>
    <t xml:space="preserve">                     年　　月　　日卒業（見込）</t>
  </si>
  <si>
    <t xml:space="preserve">           年　　　月　　　日</t>
  </si>
  <si>
    <t xml:space="preserve">  医　籍　登　録</t>
  </si>
  <si>
    <t xml:space="preserve">      年　　　月　　　日   　第　　　　　号</t>
  </si>
  <si>
    <t xml:space="preserve">  保険医登録番号</t>
  </si>
  <si>
    <t xml:space="preserve">                      医　　 第　        号</t>
  </si>
  <si>
    <t xml:space="preserve"> 臨床研修</t>
  </si>
  <si>
    <t xml:space="preserve"> 期　間</t>
  </si>
  <si>
    <t xml:space="preserve">  自   　年　　　月　　　至 　　年　　　月</t>
  </si>
  <si>
    <t xml:space="preserve"> 病院名</t>
  </si>
  <si>
    <t>　貴大学附属病院において、医員として従事したいので、許可くださるよう関係書類を添えてお願いします。</t>
  </si>
  <si>
    <t xml:space="preserve">  奈良県立医科大学　理事長　殿</t>
  </si>
  <si>
    <t>奈 良 県 立 医 科 大 学 医 員 願 書</t>
    <phoneticPr fontId="4"/>
  </si>
  <si>
    <r>
      <t xml:space="preserve">                                 出願者氏名</t>
    </r>
    <r>
      <rPr>
        <u/>
        <sz val="10.5"/>
        <color theme="1"/>
        <rFont val="ＭＳ Ｐゴシック"/>
        <family val="3"/>
        <charset val="128"/>
      </rPr>
      <t xml:space="preserve">                                                              印</t>
    </r>
    <phoneticPr fontId="4"/>
  </si>
  <si>
    <t>国家試験合格</t>
    <rPh sb="0" eb="2">
      <t>コッカ</t>
    </rPh>
    <rPh sb="2" eb="4">
      <t>シケン</t>
    </rPh>
    <rPh sb="4" eb="6">
      <t>ゴウカク</t>
    </rPh>
    <phoneticPr fontId="4"/>
  </si>
  <si>
    <t>希望診療科</t>
    <rPh sb="0" eb="2">
      <t>キボウ</t>
    </rPh>
    <rPh sb="2" eb="5">
      <t>シンリョウカ</t>
    </rPh>
    <phoneticPr fontId="4"/>
  </si>
  <si>
    <t xml:space="preserve">
（〒　　　　　　　）</t>
    <phoneticPr fontId="4"/>
  </si>
  <si>
    <t>令和　　　　年　　　　月　　　　日</t>
    <rPh sb="0" eb="2">
      <t>レイワ</t>
    </rPh>
    <phoneticPr fontId="4"/>
  </si>
  <si>
    <t xml:space="preserve">         　年　　 　月　　 　日生　（　　　　　　歳）</t>
    <phoneticPr fontId="4"/>
  </si>
  <si>
    <t>　　　　　　　　　　　　　　　　　　　　　 都　道　　　　</t>
    <phoneticPr fontId="4"/>
  </si>
  <si>
    <t>　　　　　　　　　　　　　　　　　　　　　 府　県　　</t>
    <phoneticPr fontId="4"/>
  </si>
  <si>
    <t>別記第２号様式（第１項関係）</t>
  </si>
  <si>
    <t xml:space="preserve">  職歴</t>
  </si>
  <si>
    <t xml:space="preserve">  賞罰</t>
  </si>
  <si>
    <t xml:space="preserve">    上記のとおり相違ありません。</t>
  </si>
  <si>
    <t xml:space="preserve">  学歴</t>
    <phoneticPr fontId="4"/>
  </si>
  <si>
    <t xml:space="preserve">                  年　　月　　日                              　卒業</t>
    <phoneticPr fontId="4"/>
  </si>
  <si>
    <t xml:space="preserve">                         </t>
    <phoneticPr fontId="4"/>
  </si>
  <si>
    <t xml:space="preserve"> 履　　歴　　書</t>
    <phoneticPr fontId="4"/>
  </si>
  <si>
    <t xml:space="preserve">            年　　月　　日              　　　　　                　入学</t>
    <phoneticPr fontId="4"/>
  </si>
  <si>
    <t xml:space="preserve">            年　　月　　日                    　　　　　          　卒業</t>
    <rPh sb="55" eb="57">
      <t>ソツギョウ</t>
    </rPh>
    <phoneticPr fontId="4"/>
  </si>
  <si>
    <r>
      <t xml:space="preserve">     氏名</t>
    </r>
    <r>
      <rPr>
        <u/>
        <sz val="11"/>
        <color theme="1"/>
        <rFont val="游ゴシック"/>
        <family val="3"/>
        <charset val="128"/>
        <scheme val="minor"/>
      </rPr>
      <t xml:space="preserve">                                                             </t>
    </r>
    <r>
      <rPr>
        <sz val="11"/>
        <color theme="1"/>
        <rFont val="游ゴシック"/>
        <family val="2"/>
        <charset val="128"/>
        <scheme val="minor"/>
      </rPr>
      <t xml:space="preserve"> 印</t>
    </r>
    <phoneticPr fontId="4"/>
  </si>
  <si>
    <t xml:space="preserve">    令和　　年　　月　　日</t>
    <rPh sb="4" eb="6">
      <t>レイワ</t>
    </rPh>
    <phoneticPr fontId="4"/>
  </si>
  <si>
    <t xml:space="preserve"> 　　　　　　住　　 所　　（〒　　　-　　　　　　）</t>
    <phoneticPr fontId="4"/>
  </si>
  <si>
    <t>　　　　　　ふりがな</t>
    <phoneticPr fontId="4"/>
  </si>
  <si>
    <t>　　　　　　氏　　名</t>
    <phoneticPr fontId="4"/>
  </si>
  <si>
    <t>　　　　　　性　　別          男　　　女</t>
    <phoneticPr fontId="4"/>
  </si>
  <si>
    <t>　　　　　　生年月日          年　　　月　　　日生　</t>
    <phoneticPr fontId="4"/>
  </si>
  <si>
    <t>性別</t>
    <rPh sb="0" eb="2">
      <t>セイベツ</t>
    </rPh>
    <phoneticPr fontId="4"/>
  </si>
  <si>
    <t>年齢（採用日現在）</t>
    <rPh sb="0" eb="2">
      <t>ネンレイ</t>
    </rPh>
    <rPh sb="3" eb="5">
      <t>サイヨウ</t>
    </rPh>
    <rPh sb="5" eb="6">
      <t>ビ</t>
    </rPh>
    <rPh sb="6" eb="8">
      <t>ゲンザイ</t>
    </rPh>
    <phoneticPr fontId="4"/>
  </si>
  <si>
    <t xml:space="preserve">  最　終　学　歴
卒業年月日</t>
    <rPh sb="10" eb="12">
      <t>ソツギョウ</t>
    </rPh>
    <rPh sb="12" eb="15">
      <t>ネンガッピ</t>
    </rPh>
    <phoneticPr fontId="4"/>
  </si>
  <si>
    <t>　　　　　　氏　　名　：</t>
    <phoneticPr fontId="4"/>
  </si>
  <si>
    <t>　　　　　　性　　別 　：</t>
    <phoneticPr fontId="4"/>
  </si>
  <si>
    <t>　　　　　　生年月日　：</t>
    <phoneticPr fontId="4"/>
  </si>
  <si>
    <t>基本情報</t>
    <rPh sb="0" eb="2">
      <t>キホン</t>
    </rPh>
    <rPh sb="2" eb="4">
      <t>ジョウホウ</t>
    </rPh>
    <phoneticPr fontId="4"/>
  </si>
  <si>
    <t>資格情報</t>
    <rPh sb="0" eb="2">
      <t>シカク</t>
    </rPh>
    <rPh sb="2" eb="4">
      <t>ジョウホウ</t>
    </rPh>
    <phoneticPr fontId="4"/>
  </si>
  <si>
    <t>職歴情報</t>
    <rPh sb="0" eb="2">
      <t>ショクレキ</t>
    </rPh>
    <rPh sb="2" eb="4">
      <t>ジョウホウ</t>
    </rPh>
    <phoneticPr fontId="4"/>
  </si>
  <si>
    <t>学校名</t>
    <rPh sb="0" eb="3">
      <t>ガッコウメイ</t>
    </rPh>
    <phoneticPr fontId="4"/>
  </si>
  <si>
    <t>学部（または学科）</t>
    <rPh sb="0" eb="2">
      <t>ガクブ</t>
    </rPh>
    <rPh sb="6" eb="8">
      <t>ガッカ</t>
    </rPh>
    <phoneticPr fontId="4"/>
  </si>
  <si>
    <t>入学年月日</t>
    <rPh sb="0" eb="2">
      <t>ニュウガク</t>
    </rPh>
    <rPh sb="2" eb="5">
      <t>ネンガッピ</t>
    </rPh>
    <phoneticPr fontId="4"/>
  </si>
  <si>
    <t>卒業年月日</t>
    <rPh sb="0" eb="2">
      <t>ソツギョウ</t>
    </rPh>
    <rPh sb="2" eb="5">
      <t>ネンガッピ</t>
    </rPh>
    <phoneticPr fontId="4"/>
  </si>
  <si>
    <t>勤務先名</t>
    <rPh sb="0" eb="3">
      <t>キンムサキ</t>
    </rPh>
    <rPh sb="3" eb="4">
      <t>メイ</t>
    </rPh>
    <phoneticPr fontId="4"/>
  </si>
  <si>
    <t>入職年月日</t>
    <rPh sb="0" eb="2">
      <t>ニュウショク</t>
    </rPh>
    <rPh sb="2" eb="5">
      <t>ネンガッピ</t>
    </rPh>
    <phoneticPr fontId="4"/>
  </si>
  <si>
    <t>退職年月日</t>
    <rPh sb="0" eb="2">
      <t>タイショク</t>
    </rPh>
    <rPh sb="2" eb="5">
      <t>ネンガッピ</t>
    </rPh>
    <phoneticPr fontId="4"/>
  </si>
  <si>
    <t>賞罰情報</t>
    <rPh sb="0" eb="2">
      <t>ショウバツ</t>
    </rPh>
    <rPh sb="2" eb="4">
      <t>ジョウホウ</t>
    </rPh>
    <phoneticPr fontId="4"/>
  </si>
  <si>
    <t>賞罰内容</t>
    <rPh sb="0" eb="2">
      <t>ショウバツ</t>
    </rPh>
    <rPh sb="2" eb="4">
      <t>ナイヨウ</t>
    </rPh>
    <phoneticPr fontId="4"/>
  </si>
  <si>
    <t>年月日</t>
    <rPh sb="0" eb="3">
      <t>ネンガッピ</t>
    </rPh>
    <phoneticPr fontId="4"/>
  </si>
  <si>
    <t>開始年月日</t>
    <rPh sb="0" eb="2">
      <t>カイシ</t>
    </rPh>
    <rPh sb="2" eb="5">
      <t>ネンガッピ</t>
    </rPh>
    <phoneticPr fontId="4"/>
  </si>
  <si>
    <t>臨床研修情報</t>
    <rPh sb="0" eb="2">
      <t>リンショウ</t>
    </rPh>
    <rPh sb="2" eb="4">
      <t>ケンシュウ</t>
    </rPh>
    <rPh sb="4" eb="6">
      <t>ジョウホウ</t>
    </rPh>
    <phoneticPr fontId="4"/>
  </si>
  <si>
    <t>病院名</t>
    <rPh sb="0" eb="2">
      <t>ビョウイン</t>
    </rPh>
    <rPh sb="2" eb="3">
      <t>メイ</t>
    </rPh>
    <phoneticPr fontId="4"/>
  </si>
  <si>
    <t xml:space="preserve"> 期　間
（自/至）</t>
    <rPh sb="6" eb="7">
      <t>ジ</t>
    </rPh>
    <rPh sb="8" eb="9">
      <t>イタ</t>
    </rPh>
    <phoneticPr fontId="4"/>
  </si>
  <si>
    <t>卒業見込
年月日</t>
    <rPh sb="0" eb="2">
      <t>ソツギョウ</t>
    </rPh>
    <rPh sb="2" eb="4">
      <t>ミコ</t>
    </rPh>
    <rPh sb="5" eb="8">
      <t>ネンガッピ</t>
    </rPh>
    <phoneticPr fontId="4"/>
  </si>
  <si>
    <t>　例）奈医第〇〇号</t>
    <rPh sb="1" eb="2">
      <t>レイ</t>
    </rPh>
    <rPh sb="3" eb="4">
      <t>ナ</t>
    </rPh>
    <rPh sb="4" eb="5">
      <t>イ</t>
    </rPh>
    <rPh sb="5" eb="6">
      <t>ダイ</t>
    </rPh>
    <rPh sb="8" eb="9">
      <t>ゴウ</t>
    </rPh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</si>
  <si>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4"/>
  </si>
  <si>
    <t>職員コード</t>
  </si>
  <si>
    <t>氏名</t>
  </si>
  <si>
    <t>カナ氏名</t>
  </si>
  <si>
    <t>性別</t>
  </si>
  <si>
    <t>生年月日(西暦)</t>
  </si>
  <si>
    <t>採用年月日(西暦)</t>
  </si>
  <si>
    <t>採用区分</t>
  </si>
  <si>
    <t>採用職種コード</t>
  </si>
  <si>
    <t>職種コード</t>
  </si>
  <si>
    <t>職種発令日</t>
  </si>
  <si>
    <t>職員区分</t>
  </si>
  <si>
    <t>郵便番号</t>
  </si>
  <si>
    <t>都道府県コード</t>
  </si>
  <si>
    <t>市区町村コード</t>
  </si>
  <si>
    <t>地区コード</t>
  </si>
  <si>
    <t>住所１</t>
  </si>
  <si>
    <t>住所２</t>
  </si>
  <si>
    <t>カナ住所１</t>
  </si>
  <si>
    <t>カナ住所２</t>
  </si>
  <si>
    <t>電話番号</t>
  </si>
  <si>
    <t>メールアドレス</t>
  </si>
  <si>
    <t>基準学歴コード</t>
  </si>
  <si>
    <t>前歴月数</t>
  </si>
  <si>
    <t>調整月数</t>
  </si>
  <si>
    <t>定年</t>
  </si>
  <si>
    <t>血液型</t>
  </si>
  <si>
    <t>血液型ＲＨ</t>
  </si>
  <si>
    <t>本籍</t>
  </si>
  <si>
    <t>基礎年金番号１</t>
  </si>
  <si>
    <t>基礎年金番号２</t>
  </si>
  <si>
    <t>学歴コード</t>
  </si>
  <si>
    <t>学校区分コード</t>
  </si>
  <si>
    <t>学校コード</t>
  </si>
  <si>
    <t>学校名称</t>
  </si>
  <si>
    <t>学部コード</t>
  </si>
  <si>
    <t>学部名称</t>
  </si>
  <si>
    <t>学科コード</t>
  </si>
  <si>
    <t>学科名称</t>
  </si>
  <si>
    <t>専攻コード</t>
  </si>
  <si>
    <t>専攻名称</t>
  </si>
  <si>
    <t>修学コード</t>
  </si>
  <si>
    <t>最終学歴フラグ</t>
  </si>
  <si>
    <t>発令日</t>
  </si>
  <si>
    <t>発令区分１</t>
  </si>
  <si>
    <t>発令区分２</t>
  </si>
  <si>
    <t>文章番号</t>
  </si>
  <si>
    <t>任命権者コード</t>
  </si>
  <si>
    <t>組織コード</t>
  </si>
  <si>
    <t>職名コード１</t>
  </si>
  <si>
    <t>職名コード２</t>
  </si>
  <si>
    <t>補職コード</t>
  </si>
  <si>
    <t>職務コード</t>
  </si>
  <si>
    <t>階級コード</t>
  </si>
  <si>
    <t>担当コード</t>
  </si>
  <si>
    <t>業務分野コード</t>
  </si>
  <si>
    <t>あて職コード</t>
  </si>
  <si>
    <t>給料表コード</t>
  </si>
  <si>
    <t>等級</t>
  </si>
  <si>
    <t>号給</t>
  </si>
  <si>
    <t>月額</t>
  </si>
  <si>
    <t>調整額</t>
  </si>
  <si>
    <t>報酬区分</t>
  </si>
  <si>
    <t>報酬額</t>
  </si>
  <si>
    <t>年月日１</t>
  </si>
  <si>
    <t>年月日２</t>
  </si>
  <si>
    <t>任意文１</t>
  </si>
  <si>
    <t>任意文２</t>
  </si>
  <si>
    <t>在課年数通算フラグ</t>
  </si>
  <si>
    <t>チェック</t>
  </si>
  <si>
    <t>業務</t>
  </si>
  <si>
    <t>本姓</t>
  </si>
  <si>
    <t>生年月日</t>
  </si>
  <si>
    <t>取得日(和暦)1</t>
    <phoneticPr fontId="12"/>
  </si>
  <si>
    <t>資格免許名称1</t>
    <phoneticPr fontId="12"/>
  </si>
  <si>
    <t>資格免許交付番号1</t>
    <phoneticPr fontId="12"/>
  </si>
  <si>
    <t>基本簿記載対象フラグ1</t>
    <phoneticPr fontId="12"/>
  </si>
  <si>
    <t>←西暦を入力</t>
    <rPh sb="1" eb="3">
      <t>セイレキ</t>
    </rPh>
    <rPh sb="4" eb="6">
      <t>ニュウリョク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</si>
  <si>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</si>
  <si>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</si>
  <si>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</si>
  <si>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シリアル値</t>
    <rPh sb="4" eb="5">
      <t>チ</t>
    </rPh>
    <phoneticPr fontId="4"/>
  </si>
  <si>
    <t>和暦</t>
    <rPh sb="0" eb="2">
      <t>ワレキ</t>
    </rPh>
    <phoneticPr fontId="4"/>
  </si>
  <si>
    <t>西暦</t>
    <rPh sb="0" eb="2">
      <t>セイレキ</t>
    </rPh>
    <phoneticPr fontId="4"/>
  </si>
  <si>
    <t>参考：年号切り替わり日付のシリアル値</t>
    <rPh sb="0" eb="2">
      <t>サンコウ</t>
    </rPh>
    <rPh sb="3" eb="5">
      <t>ネンゴウ</t>
    </rPh>
    <rPh sb="5" eb="6">
      <t>キ</t>
    </rPh>
    <rPh sb="7" eb="8">
      <t>カ</t>
    </rPh>
    <rPh sb="10" eb="12">
      <t>ヒヅケ</t>
    </rPh>
    <rPh sb="17" eb="18">
      <t>チ</t>
    </rPh>
    <phoneticPr fontId="4"/>
  </si>
  <si>
    <t>和暦→数字
置き換え</t>
    <rPh sb="0" eb="2">
      <t>ワレキ</t>
    </rPh>
    <rPh sb="3" eb="5">
      <t>スウジ</t>
    </rPh>
    <rPh sb="6" eb="7">
      <t>オ</t>
    </rPh>
    <rPh sb="8" eb="9">
      <t>カ</t>
    </rPh>
    <phoneticPr fontId="4"/>
  </si>
  <si>
    <t>年月日
取り出し</t>
    <rPh sb="0" eb="3">
      <t>ネンガッピ</t>
    </rPh>
    <rPh sb="4" eb="5">
      <t>ト</t>
    </rPh>
    <rPh sb="6" eb="7">
      <t>ダ</t>
    </rPh>
    <phoneticPr fontId="4"/>
  </si>
  <si>
    <t>テキスト
変換</t>
    <rPh sb="5" eb="7">
      <t>ヘンカン</t>
    </rPh>
    <phoneticPr fontId="4"/>
  </si>
  <si>
    <t>↓ＬＡＰＩＳ取り込みデータ用</t>
    <rPh sb="6" eb="7">
      <t>ト</t>
    </rPh>
    <rPh sb="8" eb="9">
      <t>コ</t>
    </rPh>
    <rPh sb="13" eb="14">
      <t>ヨウ</t>
    </rPh>
    <phoneticPr fontId="4"/>
  </si>
  <si>
    <t>開始日(和暦)</t>
    <phoneticPr fontId="4"/>
  </si>
  <si>
    <t>終了日(和暦)</t>
    <phoneticPr fontId="4"/>
  </si>
  <si>
    <t>↓採用者データ用（後ほど非表示にします）</t>
    <rPh sb="1" eb="4">
      <t>サイヨウシャ</t>
    </rPh>
    <rPh sb="7" eb="8">
      <t>ヨウ</t>
    </rPh>
    <rPh sb="9" eb="10">
      <t>ノチ</t>
    </rPh>
    <rPh sb="12" eb="15">
      <t>ヒヒョウジ</t>
    </rPh>
    <phoneticPr fontId="4"/>
  </si>
  <si>
    <t>令和：5　平成：4　昭和：3</t>
    <rPh sb="0" eb="2">
      <t>レイワ</t>
    </rPh>
    <rPh sb="10" eb="12">
      <t>ショウワ</t>
    </rPh>
    <phoneticPr fontId="4"/>
  </si>
  <si>
    <t>日付の
シリアル値</t>
    <rPh sb="0" eb="2">
      <t>ヒヅケ</t>
    </rPh>
    <rPh sb="8" eb="9">
      <t>チ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</si>
  <si>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</si>
  <si>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</si>
  <si>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↓リスト選択用（後ほど非表示にします）</t>
    <rPh sb="4" eb="6">
      <t>センタク</t>
    </rPh>
    <rPh sb="6" eb="7">
      <t>ヨウ</t>
    </rPh>
    <rPh sb="8" eb="9">
      <t>ノチ</t>
    </rPh>
    <rPh sb="11" eb="14">
      <t>ヒヒョウジ</t>
    </rPh>
    <phoneticPr fontId="4"/>
  </si>
  <si>
    <t>電話番号（ハイフンあり）</t>
    <rPh sb="0" eb="2">
      <t>デンワ</t>
    </rPh>
    <rPh sb="2" eb="4">
      <t>バンゴウ</t>
    </rPh>
    <phoneticPr fontId="4"/>
  </si>
  <si>
    <t>保険医登録（登録年月日）/（番号）</t>
    <rPh sb="0" eb="3">
      <t>ホケンイ</t>
    </rPh>
    <rPh sb="3" eb="5">
      <t>トウロク</t>
    </rPh>
    <rPh sb="6" eb="8">
      <t>トウロク</t>
    </rPh>
    <rPh sb="8" eb="11">
      <t>ネンガッピ</t>
    </rPh>
    <rPh sb="14" eb="16">
      <t>バンゴウ</t>
    </rPh>
    <phoneticPr fontId="4"/>
  </si>
  <si>
    <t>保険医</t>
    <rPh sb="0" eb="2">
      <t>ホケン</t>
    </rPh>
    <rPh sb="2" eb="3">
      <t>イ</t>
    </rPh>
    <phoneticPr fontId="4"/>
  </si>
  <si>
    <t>医師</t>
    <rPh sb="0" eb="2">
      <t>イシ</t>
    </rPh>
    <phoneticPr fontId="4"/>
  </si>
  <si>
    <t>臨床研修修了</t>
    <rPh sb="0" eb="2">
      <t>リンショウ</t>
    </rPh>
    <rPh sb="2" eb="4">
      <t>ケンシュウ</t>
    </rPh>
    <rPh sb="4" eb="6">
      <t>シュウリョウ</t>
    </rPh>
    <phoneticPr fontId="4"/>
  </si>
  <si>
    <t>学歴情報　（日付の古いものから順に入力してください）</t>
    <rPh sb="0" eb="2">
      <t>ガクレキ</t>
    </rPh>
    <rPh sb="2" eb="4">
      <t>ジョウホウ</t>
    </rPh>
    <rPh sb="6" eb="8">
      <t>ヒヅケ</t>
    </rPh>
    <rPh sb="9" eb="10">
      <t>フル</t>
    </rPh>
    <rPh sb="15" eb="16">
      <t>ジュン</t>
    </rPh>
    <rPh sb="17" eb="19">
      <t>ニュウリョク</t>
    </rPh>
    <phoneticPr fontId="4"/>
  </si>
  <si>
    <t>↓　最終学歴は以下に入力</t>
    <rPh sb="2" eb="4">
      <t>サイシュウ</t>
    </rPh>
    <rPh sb="4" eb="6">
      <t>ガクレキ</t>
    </rPh>
    <rPh sb="7" eb="9">
      <t>イカ</t>
    </rPh>
    <rPh sb="10" eb="12">
      <t>ニュウリョク</t>
    </rPh>
    <phoneticPr fontId="4"/>
  </si>
  <si>
    <t>↓　現在、在籍中の場合は以下に入力</t>
    <rPh sb="2" eb="4">
      <t>ゲンザイ</t>
    </rPh>
    <rPh sb="5" eb="7">
      <t>ザイセキ</t>
    </rPh>
    <rPh sb="7" eb="8">
      <t>ナカ</t>
    </rPh>
    <rPh sb="9" eb="11">
      <t>バアイ</t>
    </rPh>
    <rPh sb="12" eb="14">
      <t>イカ</t>
    </rPh>
    <rPh sb="15" eb="17">
      <t>ニュウリョク</t>
    </rPh>
    <phoneticPr fontId="4"/>
  </si>
  <si>
    <t>090-1122-1111</t>
    <phoneticPr fontId="4"/>
  </si>
  <si>
    <t>消化器内科</t>
    <phoneticPr fontId="4"/>
  </si>
  <si>
    <t>↓↓　入力例　↓↓</t>
    <rPh sb="3" eb="5">
      <t>ニュウリョク</t>
    </rPh>
    <rPh sb="5" eb="6">
      <t>レイ</t>
    </rPh>
    <phoneticPr fontId="4"/>
  </si>
  <si>
    <t>↓願書フラグ用</t>
    <rPh sb="1" eb="3">
      <t>ガンショ</t>
    </rPh>
    <rPh sb="6" eb="7">
      <t>ヨウ</t>
    </rPh>
    <phoneticPr fontId="4"/>
  </si>
  <si>
    <t>名前(漢字)</t>
    <rPh sb="0" eb="2">
      <t>ナマエ</t>
    </rPh>
    <rPh sb="3" eb="5">
      <t>カンジ</t>
    </rPh>
    <phoneticPr fontId="4"/>
  </si>
  <si>
    <t>苗字(漢字)</t>
    <rPh sb="0" eb="2">
      <t>ミョウジ</t>
    </rPh>
    <rPh sb="3" eb="5">
      <t>カンジ</t>
    </rPh>
    <phoneticPr fontId="4"/>
  </si>
  <si>
    <t>太郎</t>
    <rPh sb="0" eb="2">
      <t>タロウ</t>
    </rPh>
    <phoneticPr fontId="4"/>
  </si>
  <si>
    <t>国家試験合格年月日（西暦）※該当年度末日</t>
    <rPh sb="0" eb="2">
      <t>コッカ</t>
    </rPh>
    <rPh sb="2" eb="4">
      <t>シケン</t>
    </rPh>
    <rPh sb="4" eb="6">
      <t>ゴウカク</t>
    </rPh>
    <rPh sb="6" eb="9">
      <t>ネンガッピ</t>
    </rPh>
    <rPh sb="10" eb="12">
      <t>セイレキ</t>
    </rPh>
    <rPh sb="14" eb="16">
      <t>ガイトウ</t>
    </rPh>
    <rPh sb="16" eb="18">
      <t>ネンド</t>
    </rPh>
    <rPh sb="18" eb="19">
      <t>マツ</t>
    </rPh>
    <rPh sb="19" eb="20">
      <t>ヒ</t>
    </rPh>
    <phoneticPr fontId="4"/>
  </si>
  <si>
    <t>医籍番号（登録年月日）/（番号）</t>
    <rPh sb="0" eb="1">
      <t>イ</t>
    </rPh>
    <rPh sb="1" eb="2">
      <t>セキ</t>
    </rPh>
    <rPh sb="2" eb="4">
      <t>バンゴウ</t>
    </rPh>
    <rPh sb="5" eb="7">
      <t>トウロク</t>
    </rPh>
    <rPh sb="7" eb="10">
      <t>ネンガッピ</t>
    </rPh>
    <rPh sb="13" eb="15">
      <t>バンゴウ</t>
    </rPh>
    <phoneticPr fontId="4"/>
  </si>
  <si>
    <t>イダイ</t>
    <phoneticPr fontId="4"/>
  </si>
  <si>
    <t>タロウ</t>
    <phoneticPr fontId="4"/>
  </si>
  <si>
    <t>苗字(全角カタカナ)</t>
    <rPh sb="0" eb="2">
      <t>ミョウジ</t>
    </rPh>
    <rPh sb="3" eb="5">
      <t>ゼンカク</t>
    </rPh>
    <phoneticPr fontId="4"/>
  </si>
  <si>
    <t>名前(全角カタカナ)</t>
    <rPh sb="0" eb="2">
      <t>ナマエ</t>
    </rPh>
    <rPh sb="3" eb="5">
      <t>ゼンカク</t>
    </rPh>
    <phoneticPr fontId="4"/>
  </si>
  <si>
    <t>卒業（見込）</t>
    <rPh sb="0" eb="2">
      <t>ソツギョウ</t>
    </rPh>
    <rPh sb="3" eb="5">
      <t>ミコ</t>
    </rPh>
    <phoneticPr fontId="4"/>
  </si>
  <si>
    <t>【　入力項目に間違いがないか確認の上、以下の作業を行ってください　】</t>
    <phoneticPr fontId="4"/>
  </si>
  <si>
    <t>【選択式】</t>
    <rPh sb="1" eb="3">
      <t>センタク</t>
    </rPh>
    <rPh sb="3" eb="4">
      <t>シキ</t>
    </rPh>
    <phoneticPr fontId="4"/>
  </si>
  <si>
    <t>634-8521</t>
    <phoneticPr fontId="4"/>
  </si>
  <si>
    <t>奈良県橿原市四条町</t>
    <rPh sb="0" eb="3">
      <t>ナラケン</t>
    </rPh>
    <rPh sb="3" eb="6">
      <t>カシハラシ</t>
    </rPh>
    <rPh sb="6" eb="9">
      <t>シジョウチョウ</t>
    </rPh>
    <phoneticPr fontId="4"/>
  </si>
  <si>
    <t>氏名</t>
    <rPh sb="0" eb="2">
      <t>シメイ</t>
    </rPh>
    <phoneticPr fontId="4"/>
  </si>
  <si>
    <t>印</t>
    <rPh sb="0" eb="1">
      <t>イン</t>
    </rPh>
    <phoneticPr fontId="4"/>
  </si>
  <si>
    <t>入力日</t>
    <rPh sb="0" eb="2">
      <t>ニュウリョク</t>
    </rPh>
    <rPh sb="2" eb="3">
      <t>ビ</t>
    </rPh>
    <phoneticPr fontId="4"/>
  </si>
  <si>
    <t>フ　リ　ガ　ナ</t>
    <phoneticPr fontId="4"/>
  </si>
  <si>
    <t>　　　　　　フリガナ　：</t>
    <phoneticPr fontId="4"/>
  </si>
  <si>
    <t>１２３－４５６さくらハイツ２０３</t>
    <phoneticPr fontId="4"/>
  </si>
  <si>
    <t>jinji@naramed-u.ac.jp</t>
    <phoneticPr fontId="4"/>
  </si>
  <si>
    <t>（※）送信先メールアドレス：</t>
    <phoneticPr fontId="4"/>
  </si>
  <si>
    <t>←コピー&amp;ペーストできます。</t>
    <phoneticPr fontId="4"/>
  </si>
  <si>
    <t>　貴法人において、医員として従事したいので、許可くださるよう関係書類を添えて申し込みます。</t>
    <rPh sb="2" eb="4">
      <t>ホウジン</t>
    </rPh>
    <rPh sb="38" eb="39">
      <t>モウ</t>
    </rPh>
    <rPh sb="40" eb="41">
      <t>コ</t>
    </rPh>
    <phoneticPr fontId="4"/>
  </si>
  <si>
    <t>公立大学法人</t>
    <rPh sb="0" eb="2">
      <t>コウリツ</t>
    </rPh>
    <rPh sb="2" eb="4">
      <t>ダイガク</t>
    </rPh>
    <rPh sb="4" eb="6">
      <t>ホウジン</t>
    </rPh>
    <phoneticPr fontId="4"/>
  </si>
  <si>
    <t>修了年月日
（見込）</t>
    <rPh sb="0" eb="2">
      <t>シュウリョウ</t>
    </rPh>
    <rPh sb="2" eb="5">
      <t>ネンガッピ</t>
    </rPh>
    <rPh sb="7" eb="9">
      <t>ミコ</t>
    </rPh>
    <phoneticPr fontId="4"/>
  </si>
  <si>
    <t>（　専門医養成コース　）</t>
    <rPh sb="2" eb="5">
      <t>センモンイ</t>
    </rPh>
    <rPh sb="5" eb="7">
      <t>ヨウセイ</t>
    </rPh>
    <phoneticPr fontId="4"/>
  </si>
  <si>
    <t>奈良県立医科大学　理事長　殿</t>
    <phoneticPr fontId="4"/>
  </si>
  <si>
    <r>
      <rPr>
        <b/>
        <sz val="14"/>
        <color theme="1"/>
        <rFont val="游ゴシック"/>
        <family val="3"/>
        <charset val="128"/>
        <scheme val="minor"/>
      </rPr>
      <t>①「願書シート」と「履歴書シート」を印刷し、押印・写真貼付のうえ</t>
    </r>
    <r>
      <rPr>
        <b/>
        <u/>
        <sz val="14"/>
        <color theme="1"/>
        <rFont val="游ゴシック"/>
        <family val="3"/>
        <charset val="128"/>
        <scheme val="minor"/>
      </rPr>
      <t>採用後所属する予定の講座</t>
    </r>
    <r>
      <rPr>
        <b/>
        <sz val="14"/>
        <color theme="1"/>
        <rFont val="游ゴシック"/>
        <family val="3"/>
        <charset val="128"/>
        <scheme val="minor"/>
      </rPr>
      <t>へ提出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4"/>
        <color theme="1"/>
        <rFont val="游ゴシック"/>
        <family val="3"/>
        <charset val="128"/>
        <scheme val="minor"/>
      </rPr>
      <t xml:space="preserve">②　入力が終わったデータを </t>
    </r>
    <r>
      <rPr>
        <b/>
        <u/>
        <sz val="14"/>
        <color theme="1"/>
        <rFont val="游ゴシック"/>
        <family val="3"/>
        <charset val="128"/>
        <scheme val="minor"/>
      </rPr>
      <t xml:space="preserve">採用後所属する予定の講座 </t>
    </r>
    <r>
      <rPr>
        <b/>
        <sz val="14"/>
        <color theme="1"/>
        <rFont val="游ゴシック"/>
        <family val="3"/>
        <charset val="128"/>
        <scheme val="minor"/>
      </rPr>
      <t xml:space="preserve">と </t>
    </r>
    <r>
      <rPr>
        <b/>
        <u/>
        <sz val="14"/>
        <color theme="1"/>
        <rFont val="游ゴシック"/>
        <family val="3"/>
        <charset val="128"/>
        <scheme val="minor"/>
      </rPr>
      <t xml:space="preserve">人事課（※） </t>
    </r>
    <r>
      <rPr>
        <b/>
        <sz val="14"/>
        <color theme="1"/>
        <rFont val="游ゴシック"/>
        <family val="3"/>
        <charset val="128"/>
        <scheme val="minor"/>
      </rPr>
      <t>へ送信</t>
    </r>
    <r>
      <rPr>
        <b/>
        <sz val="12"/>
        <color theme="1"/>
        <rFont val="游ゴシック"/>
        <family val="3"/>
        <charset val="128"/>
        <scheme val="minor"/>
      </rPr>
      <t xml:space="preserve">
　　</t>
    </r>
    <r>
      <rPr>
        <sz val="12"/>
        <color theme="1"/>
        <rFont val="HG丸ｺﾞｼｯｸM-PRO"/>
        <family val="3"/>
        <charset val="128"/>
      </rPr>
      <t>データの保存は下部の「保存」ボタンより行ってください。。
　　（入力された情報を元に、自動的に診療科と名字が入った保存画面が表示されます）</t>
    </r>
    <rPh sb="2" eb="4">
      <t>ガンショ</t>
    </rPh>
    <rPh sb="10" eb="12">
      <t>リレキ</t>
    </rPh>
    <rPh sb="12" eb="13">
      <t>ショ</t>
    </rPh>
    <rPh sb="18" eb="20">
      <t>インサツ</t>
    </rPh>
    <rPh sb="22" eb="24">
      <t>オウイン</t>
    </rPh>
    <rPh sb="25" eb="27">
      <t>シャシン</t>
    </rPh>
    <rPh sb="27" eb="29">
      <t>テンプ</t>
    </rPh>
    <rPh sb="45" eb="47">
      <t>テイシュツ</t>
    </rPh>
    <rPh sb="51" eb="53">
      <t>ニュウリョク</t>
    </rPh>
    <rPh sb="54" eb="55">
      <t>オ</t>
    </rPh>
    <rPh sb="63" eb="66">
      <t>サイヨウゴ</t>
    </rPh>
    <rPh sb="66" eb="68">
      <t>ショゾク</t>
    </rPh>
    <rPh sb="70" eb="72">
      <t>ヨテイ</t>
    </rPh>
    <rPh sb="73" eb="75">
      <t>コウザ</t>
    </rPh>
    <rPh sb="78" eb="81">
      <t>ジンジカ</t>
    </rPh>
    <rPh sb="86" eb="88">
      <t>ソウシン</t>
    </rPh>
    <rPh sb="95" eb="97">
      <t>ホゾン</t>
    </rPh>
    <rPh sb="98" eb="100">
      <t>カブ</t>
    </rPh>
    <rPh sb="102" eb="104">
      <t>ホゾン</t>
    </rPh>
    <rPh sb="110" eb="111">
      <t>オコナ</t>
    </rPh>
    <rPh sb="123" eb="125">
      <t>ニュウリョク</t>
    </rPh>
    <rPh sb="128" eb="130">
      <t>ジョウホウ</t>
    </rPh>
    <rPh sb="131" eb="132">
      <t>モト</t>
    </rPh>
    <rPh sb="134" eb="137">
      <t>ジドウテキ</t>
    </rPh>
    <rPh sb="138" eb="140">
      <t>シンリョウ</t>
    </rPh>
    <rPh sb="140" eb="141">
      <t>カ</t>
    </rPh>
    <rPh sb="142" eb="144">
      <t>ミョウジ</t>
    </rPh>
    <rPh sb="145" eb="146">
      <t>ハイ</t>
    </rPh>
    <rPh sb="148" eb="150">
      <t>ホゾン</t>
    </rPh>
    <rPh sb="150" eb="152">
      <t>ガメン</t>
    </rPh>
    <rPh sb="153" eb="155">
      <t>ヒョウジ</t>
    </rPh>
    <phoneticPr fontId="4"/>
  </si>
  <si>
    <r>
      <t>（メールの件名は</t>
    </r>
    <r>
      <rPr>
        <b/>
        <sz val="12"/>
        <color rgb="FFFF0000"/>
        <rFont val="游ゴシック"/>
        <family val="3"/>
        <charset val="128"/>
        <scheme val="minor"/>
      </rPr>
      <t>「専門医養成コース（講座名）」</t>
    </r>
    <r>
      <rPr>
        <b/>
        <sz val="12"/>
        <color theme="1"/>
        <rFont val="游ゴシック"/>
        <family val="3"/>
        <charset val="128"/>
        <scheme val="minor"/>
      </rPr>
      <t>としてください）</t>
    </r>
    <rPh sb="9" eb="14">
      <t>センモンイヨウセイ</t>
    </rPh>
    <phoneticPr fontId="4"/>
  </si>
  <si>
    <t>奈良県立医科大学附属病院専門医養成コース医員願書</t>
    <rPh sb="22" eb="24">
      <t>ガンショ</t>
    </rPh>
    <phoneticPr fontId="4"/>
  </si>
  <si>
    <t>臨床研修修了登録証（登録年月日）/（番号）</t>
    <rPh sb="0" eb="2">
      <t>リンショウ</t>
    </rPh>
    <rPh sb="2" eb="4">
      <t>ケンシュウ</t>
    </rPh>
    <rPh sb="4" eb="6">
      <t>シュウリョウ</t>
    </rPh>
    <rPh sb="6" eb="8">
      <t>トウロク</t>
    </rPh>
    <rPh sb="8" eb="9">
      <t>ショウ</t>
    </rPh>
    <rPh sb="18" eb="20">
      <t>バンゴウ</t>
    </rPh>
    <phoneticPr fontId="4"/>
  </si>
  <si>
    <t>　　　　　　電話番号　：</t>
    <rPh sb="6" eb="8">
      <t>デンワ</t>
    </rPh>
    <rPh sb="8" eb="10">
      <t>バンゴウ</t>
    </rPh>
    <phoneticPr fontId="4"/>
  </si>
  <si>
    <t>現住所と同じであれば「同上」と入力してください</t>
    <rPh sb="0" eb="3">
      <t>ゲンジュウショ</t>
    </rPh>
    <rPh sb="4" eb="5">
      <t>オナ</t>
    </rPh>
    <rPh sb="11" eb="13">
      <t>ドウジョウ</t>
    </rPh>
    <rPh sb="15" eb="17">
      <t>ニュウリョク</t>
    </rPh>
    <phoneticPr fontId="4"/>
  </si>
  <si>
    <t>医大</t>
    <phoneticPr fontId="4"/>
  </si>
  <si>
    <t>　　　　　　現住所：　　　　〒</t>
    <phoneticPr fontId="4"/>
  </si>
  <si>
    <t>　　　　　　住民票住所：　　〒</t>
    <phoneticPr fontId="4"/>
  </si>
  <si>
    <r>
      <t xml:space="preserve"> </t>
    </r>
    <r>
      <rPr>
        <b/>
        <u/>
        <sz val="16"/>
        <color theme="1"/>
        <rFont val="游ゴシック"/>
        <family val="3"/>
        <charset val="128"/>
        <scheme val="minor"/>
      </rPr>
      <t>履　　歴　　書</t>
    </r>
    <phoneticPr fontId="4"/>
  </si>
  <si>
    <r>
      <t>【</t>
    </r>
    <r>
      <rPr>
        <sz val="14"/>
        <color theme="1"/>
        <rFont val="HGS創英角ｺﾞｼｯｸUB"/>
        <family val="3"/>
        <charset val="128"/>
      </rPr>
      <t>現住所</t>
    </r>
    <r>
      <rPr>
        <sz val="12"/>
        <color theme="1"/>
        <rFont val="HGS創英角ｺﾞｼｯｸUB"/>
        <family val="3"/>
        <charset val="128"/>
      </rPr>
      <t>】郵便番号（ハイフンあり）</t>
    </r>
    <rPh sb="1" eb="4">
      <t>ゲンジュウショ</t>
    </rPh>
    <rPh sb="5" eb="9">
      <t>ユウビンバンゴウ</t>
    </rPh>
    <phoneticPr fontId="4"/>
  </si>
  <si>
    <r>
      <rPr>
        <sz val="14"/>
        <color theme="1"/>
        <rFont val="HGS創英角ｺﾞｼｯｸUB"/>
        <family val="3"/>
        <charset val="128"/>
      </rPr>
      <t>【現住所】</t>
    </r>
    <r>
      <rPr>
        <sz val="12"/>
        <color theme="1"/>
        <rFont val="HGS創英角ｺﾞｼｯｸUB"/>
        <family val="3"/>
        <charset val="128"/>
      </rPr>
      <t>住所1（市区町村名まで）</t>
    </r>
    <rPh sb="5" eb="7">
      <t>ジュウショ</t>
    </rPh>
    <rPh sb="9" eb="11">
      <t>シク</t>
    </rPh>
    <rPh sb="11" eb="13">
      <t>チョウソン</t>
    </rPh>
    <rPh sb="13" eb="14">
      <t>メイ</t>
    </rPh>
    <phoneticPr fontId="4"/>
  </si>
  <si>
    <r>
      <rPr>
        <sz val="14"/>
        <color theme="1"/>
        <rFont val="HGS創英角ｺﾞｼｯｸUB"/>
        <family val="3"/>
        <charset val="128"/>
      </rPr>
      <t>【現住所】</t>
    </r>
    <r>
      <rPr>
        <sz val="12"/>
        <color theme="1"/>
        <rFont val="HGS創英角ｺﾞｼｯｸUB"/>
        <family val="3"/>
        <charset val="128"/>
      </rPr>
      <t xml:space="preserve">住所２（番地・マンション名等）
</t>
    </r>
    <r>
      <rPr>
        <sz val="10"/>
        <color theme="1"/>
        <rFont val="HGS創英角ｺﾞｼｯｸUB"/>
        <family val="3"/>
        <charset val="128"/>
      </rPr>
      <t>　※全角入力</t>
    </r>
    <rPh sb="1" eb="4">
      <t>ゲンジュウショ</t>
    </rPh>
    <rPh sb="9" eb="11">
      <t>バンチ</t>
    </rPh>
    <rPh sb="17" eb="18">
      <t>メイ</t>
    </rPh>
    <rPh sb="18" eb="19">
      <t>トウ</t>
    </rPh>
    <rPh sb="23" eb="25">
      <t>ゼンカク</t>
    </rPh>
    <rPh sb="25" eb="27">
      <t>ニュウリョク</t>
    </rPh>
    <phoneticPr fontId="4"/>
  </si>
  <si>
    <r>
      <rPr>
        <sz val="14"/>
        <color theme="1"/>
        <rFont val="HGS創英角ｺﾞｼｯｸUB"/>
        <family val="3"/>
        <charset val="128"/>
      </rPr>
      <t>【住民票】</t>
    </r>
    <r>
      <rPr>
        <sz val="12"/>
        <color theme="1"/>
        <rFont val="HGS創英角ｺﾞｼｯｸUB"/>
        <family val="3"/>
        <charset val="128"/>
      </rPr>
      <t>郵便番号（ハイフンあり）</t>
    </r>
    <rPh sb="1" eb="4">
      <t>ジュウミンヒョウ</t>
    </rPh>
    <phoneticPr fontId="4"/>
  </si>
  <si>
    <r>
      <rPr>
        <sz val="14"/>
        <color theme="1"/>
        <rFont val="HGS創英角ｺﾞｼｯｸUB"/>
        <family val="3"/>
        <charset val="128"/>
      </rPr>
      <t>【住民票】</t>
    </r>
    <r>
      <rPr>
        <sz val="12"/>
        <color theme="1"/>
        <rFont val="HGS創英角ｺﾞｼｯｸUB"/>
        <family val="3"/>
        <charset val="128"/>
      </rPr>
      <t>住所</t>
    </r>
    <rPh sb="1" eb="4">
      <t>ジュウミンヒョウ</t>
    </rPh>
    <rPh sb="5" eb="7">
      <t>ジュウショ</t>
    </rPh>
    <phoneticPr fontId="4"/>
  </si>
  <si>
    <t>（1）</t>
    <phoneticPr fontId="4"/>
  </si>
  <si>
    <t>（2）</t>
    <phoneticPr fontId="4"/>
  </si>
  <si>
    <t>（3）</t>
    <phoneticPr fontId="4"/>
  </si>
  <si>
    <t>(4)</t>
    <phoneticPr fontId="4"/>
  </si>
  <si>
    <t>※1 高等学校は入力不要</t>
    <rPh sb="3" eb="5">
      <t>コウトウ</t>
    </rPh>
    <rPh sb="5" eb="7">
      <t>ガッコウ</t>
    </rPh>
    <rPh sb="8" eb="10">
      <t>ニュウリョク</t>
    </rPh>
    <rPh sb="10" eb="12">
      <t>フヨウ</t>
    </rPh>
    <phoneticPr fontId="4"/>
  </si>
  <si>
    <t>※2 最終学歴は(1)(2)欄には入力しないでください</t>
    <rPh sb="3" eb="5">
      <t>サイシュウ</t>
    </rPh>
    <rPh sb="5" eb="7">
      <t>ガクレキ</t>
    </rPh>
    <rPh sb="14" eb="15">
      <t>ラン</t>
    </rPh>
    <rPh sb="17" eb="19">
      <t>ニュウリョク</t>
    </rPh>
    <phoneticPr fontId="4"/>
  </si>
  <si>
    <t>※入力欄が不足する場合は、別紙等でご対応願います。</t>
    <rPh sb="1" eb="3">
      <t>ニュウリョク</t>
    </rPh>
    <rPh sb="3" eb="4">
      <t>ラン</t>
    </rPh>
    <rPh sb="5" eb="7">
      <t>フソク</t>
    </rPh>
    <rPh sb="9" eb="11">
      <t>バアイ</t>
    </rPh>
    <rPh sb="13" eb="15">
      <t>ベッシ</t>
    </rPh>
    <rPh sb="15" eb="16">
      <t>トウ</t>
    </rPh>
    <rPh sb="18" eb="20">
      <t>タイオウ</t>
    </rPh>
    <rPh sb="20" eb="21">
      <t>ネガ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</si>
  <si>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</si>
  <si>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</si>
  <si>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（外国籍の場合）
国籍</t>
    <rPh sb="1" eb="4">
      <t>ガイコクセキ</t>
    </rPh>
    <rPh sb="5" eb="7">
      <t>バアイ</t>
    </rPh>
    <rPh sb="9" eb="11">
      <t>コクセキ</t>
    </rPh>
    <phoneticPr fontId="4"/>
  </si>
  <si>
    <t>【外国籍の場合のみ】国籍</t>
    <rPh sb="1" eb="4">
      <t>ガイコクセキ</t>
    </rPh>
    <rPh sb="5" eb="7">
      <t>バアイ</t>
    </rPh>
    <rPh sb="10" eb="12">
      <t>コクセキ</t>
    </rPh>
    <phoneticPr fontId="4"/>
  </si>
  <si>
    <t>【外国籍の場合のみ】就労制限の有無</t>
    <rPh sb="10" eb="12">
      <t>シュウロウ</t>
    </rPh>
    <rPh sb="12" eb="14">
      <t>セイゲン</t>
    </rPh>
    <rPh sb="15" eb="17">
      <t>ウム</t>
    </rPh>
    <phoneticPr fontId="4"/>
  </si>
  <si>
    <t>韓国　アメリカ　等</t>
    <rPh sb="0" eb="2">
      <t>カンコク</t>
    </rPh>
    <rPh sb="8" eb="9">
      <t>トウ</t>
    </rPh>
    <phoneticPr fontId="4"/>
  </si>
  <si>
    <t>【選択式】　別途確認書類が必要となります。</t>
    <rPh sb="1" eb="3">
      <t>センタク</t>
    </rPh>
    <rPh sb="3" eb="4">
      <t>シキ</t>
    </rPh>
    <rPh sb="6" eb="8">
      <t>ベット</t>
    </rPh>
    <rPh sb="8" eb="10">
      <t>カクニン</t>
    </rPh>
    <rPh sb="10" eb="12">
      <t>ショルイ</t>
    </rPh>
    <rPh sb="13" eb="15">
      <t>ヒツヨウ</t>
    </rPh>
    <phoneticPr fontId="4"/>
  </si>
  <si>
    <r>
      <t>●採用時情報入力用シート（このシートに入力すると印刷用シートに反映されます）　</t>
    </r>
    <r>
      <rPr>
        <b/>
        <sz val="12"/>
        <color rgb="FFFF0000"/>
        <rFont val="游ゴシック"/>
        <family val="3"/>
        <charset val="128"/>
        <scheme val="minor"/>
      </rPr>
      <t>【</t>
    </r>
    <r>
      <rPr>
        <b/>
        <sz val="10"/>
        <color rgb="FFFF0000"/>
        <rFont val="游ゴシック"/>
        <family val="3"/>
        <charset val="128"/>
        <scheme val="minor"/>
      </rPr>
      <t>保存はシート最下部の保存ボタンでお願いします】</t>
    </r>
    <rPh sb="1" eb="4">
      <t>サイヨウジ</t>
    </rPh>
    <rPh sb="4" eb="6">
      <t>ジョウホウ</t>
    </rPh>
    <rPh sb="6" eb="8">
      <t>ニュウリョク</t>
    </rPh>
    <rPh sb="8" eb="9">
      <t>ヨウ</t>
    </rPh>
    <rPh sb="19" eb="21">
      <t>ニュウリョク</t>
    </rPh>
    <rPh sb="24" eb="26">
      <t>インサツ</t>
    </rPh>
    <rPh sb="26" eb="27">
      <t>ヨウ</t>
    </rPh>
    <rPh sb="31" eb="33">
      <t>ハンエイ</t>
    </rPh>
    <rPh sb="40" eb="42">
      <t>ホゾン</t>
    </rPh>
    <rPh sb="46" eb="49">
      <t>サイカブ</t>
    </rPh>
    <rPh sb="50" eb="52">
      <t>ホゾン</t>
    </rPh>
    <rPh sb="57" eb="58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</si>
</sst>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0_);[Red]\(0\)"/>
    <numFmt numFmtId="178" formatCode="[$-F800]dddd\,\ mmmm\ dd\,\ yyyy"/>
    <numFmt numFmtId="179" formatCode="dd"/>
    <numFmt numFmtId="180" formatCode="yyyy&quot;年&quot;m&quot;月&quot;;@"/>
    <numFmt numFmtId="181" formatCode="yyyy&quot;年&quot;m&quot;月&quot;d&quot;日&quot;;@"/>
  </numFmts>
  <fonts count="31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.5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4"/>
      <color theme="1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4"/>
      <color theme="1"/>
      <name val="HGS創英角ｺﾞｼｯｸUB"/>
      <family val="3"/>
      <charset val="128"/>
    </font>
    <font>
      <sz val="10"/>
      <color theme="1"/>
      <name val="HGS創英角ｺﾞｼｯｸUB"/>
      <family val="3"/>
      <charset val="128"/>
    </font>
    <font>
      <b/>
      <sz val="10"/>
      <color rgb="FFFF0000"/>
      <name val="游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4" tint="-0.49998474074526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00B0F0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5" tint="-0.499984740745262"/>
      </left>
      <right/>
      <top style="double">
        <color theme="5" tint="-0.499984740745262"/>
      </top>
      <bottom style="double">
        <color theme="5" tint="-0.499984740745262"/>
      </bottom>
      <diagonal/>
    </border>
    <border>
      <left/>
      <right/>
      <top style="double">
        <color theme="5" tint="-0.499984740745262"/>
      </top>
      <bottom style="double">
        <color theme="5" tint="-0.499984740745262"/>
      </bottom>
      <diagonal/>
    </border>
    <border>
      <left/>
      <right style="double">
        <color theme="5" tint="-0.499984740745262"/>
      </right>
      <top style="double">
        <color theme="5" tint="-0.499984740745262"/>
      </top>
      <bottom style="double">
        <color theme="5" tint="-0.499984740745262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11" fillId="0" borderId="0"/>
  </cellStyleXfs>
  <cellXfs count="23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14" xfId="0" applyBorder="1" applyAlignment="1">
      <alignment horizontal="left" vertical="center"/>
    </xf>
    <xf numFmtId="178" fontId="2" fillId="0" borderId="17" xfId="0" applyNumberFormat="1" applyFont="1" applyBorder="1" applyAlignment="1">
      <alignment vertical="center" wrapText="1"/>
    </xf>
    <xf numFmtId="178" fontId="2" fillId="0" borderId="17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177" fontId="2" fillId="0" borderId="18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vertical="center"/>
    </xf>
    <xf numFmtId="0" fontId="0" fillId="0" borderId="14" xfId="0" applyBorder="1">
      <alignment vertical="center"/>
    </xf>
    <xf numFmtId="0" fontId="11" fillId="4" borderId="36" xfId="2" applyFont="1" applyFill="1" applyBorder="1" applyAlignment="1">
      <alignment horizontal="center" vertical="center"/>
    </xf>
    <xf numFmtId="0" fontId="11" fillId="5" borderId="36" xfId="2" applyFont="1" applyFill="1" applyBorder="1" applyAlignment="1">
      <alignment horizontal="center"/>
    </xf>
    <xf numFmtId="0" fontId="11" fillId="6" borderId="36" xfId="2" applyFont="1" applyFill="1" applyBorder="1" applyAlignment="1">
      <alignment horizontal="center"/>
    </xf>
    <xf numFmtId="0" fontId="11" fillId="7" borderId="36" xfId="2" applyFont="1" applyFill="1" applyBorder="1" applyAlignment="1">
      <alignment horizontal="center"/>
    </xf>
    <xf numFmtId="0" fontId="11" fillId="8" borderId="36" xfId="2" applyFont="1" applyFill="1" applyBorder="1" applyAlignment="1">
      <alignment horizontal="center"/>
    </xf>
    <xf numFmtId="0" fontId="11" fillId="9" borderId="36" xfId="2" applyFont="1" applyFill="1" applyBorder="1" applyAlignment="1">
      <alignment horizontal="center"/>
    </xf>
    <xf numFmtId="177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0" fontId="13" fillId="0" borderId="0" xfId="0" applyFont="1">
      <alignment vertical="center"/>
    </xf>
    <xf numFmtId="177" fontId="0" fillId="0" borderId="0" xfId="0" applyNumberFormat="1" applyFill="1">
      <alignment vertical="center"/>
    </xf>
    <xf numFmtId="49" fontId="14" fillId="0" borderId="0" xfId="0" applyNumberFormat="1" applyFont="1" applyFill="1">
      <alignment vertical="center"/>
    </xf>
    <xf numFmtId="0" fontId="11" fillId="10" borderId="36" xfId="2" applyFont="1" applyFill="1" applyBorder="1" applyAlignment="1">
      <alignment horizontal="center" vertical="center"/>
    </xf>
    <xf numFmtId="177" fontId="11" fillId="10" borderId="36" xfId="2" applyNumberFormat="1" applyFont="1" applyFill="1" applyBorder="1" applyAlignment="1">
      <alignment horizontal="center" vertical="center"/>
    </xf>
    <xf numFmtId="0" fontId="11" fillId="11" borderId="36" xfId="2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179" fontId="0" fillId="0" borderId="0" xfId="0" applyNumberFormat="1">
      <alignment vertical="center"/>
    </xf>
    <xf numFmtId="176" fontId="0" fillId="0" borderId="0" xfId="0" applyNumberFormat="1">
      <alignment vertical="center"/>
    </xf>
    <xf numFmtId="14" fontId="0" fillId="0" borderId="0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0" fillId="0" borderId="16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39" xfId="0" applyBorder="1">
      <alignment vertical="center"/>
    </xf>
    <xf numFmtId="179" fontId="0" fillId="0" borderId="40" xfId="0" applyNumberFormat="1" applyBorder="1">
      <alignment vertical="center"/>
    </xf>
    <xf numFmtId="179" fontId="0" fillId="0" borderId="41" xfId="0" applyNumberForma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14" fontId="0" fillId="0" borderId="42" xfId="0" applyNumberFormat="1" applyBorder="1">
      <alignment vertical="center"/>
    </xf>
    <xf numFmtId="177" fontId="0" fillId="3" borderId="0" xfId="0" applyNumberFormat="1" applyFill="1" applyBorder="1">
      <alignment vertical="center"/>
    </xf>
    <xf numFmtId="176" fontId="0" fillId="0" borderId="43" xfId="0" applyNumberFormat="1" applyBorder="1">
      <alignment vertical="center"/>
    </xf>
    <xf numFmtId="177" fontId="0" fillId="12" borderId="0" xfId="0" applyNumberFormat="1" applyFill="1" applyBorder="1">
      <alignment vertical="center"/>
    </xf>
    <xf numFmtId="176" fontId="0" fillId="0" borderId="43" xfId="0" applyNumberFormat="1" applyBorder="1">
      <alignment vertical="center"/>
    </xf>
    <xf numFmtId="177" fontId="0" fillId="13" borderId="0" xfId="0" applyNumberFormat="1" applyFill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14" fontId="0" fillId="3" borderId="16" xfId="0" applyNumberFormat="1" applyFill="1" applyBorder="1" applyAlignment="1">
      <alignment horizontal="center" vertical="center"/>
    </xf>
    <xf numFmtId="177" fontId="0" fillId="3" borderId="16" xfId="0" applyNumberFormat="1" applyFill="1" applyBorder="1" applyAlignment="1">
      <alignment horizontal="center" vertical="center"/>
    </xf>
    <xf numFmtId="176" fontId="0" fillId="3" borderId="16" xfId="0" applyNumberFormat="1" applyFill="1" applyBorder="1" applyAlignment="1">
      <alignment horizontal="center" vertical="center"/>
    </xf>
    <xf numFmtId="14" fontId="0" fillId="3" borderId="37" xfId="0" applyNumberFormat="1" applyFill="1" applyBorder="1">
      <alignment vertical="center"/>
    </xf>
    <xf numFmtId="0" fontId="8" fillId="13" borderId="37" xfId="0" applyFont="1" applyFill="1" applyBorder="1" applyAlignment="1">
      <alignment horizontal="right" vertical="center"/>
    </xf>
    <xf numFmtId="179" fontId="0" fillId="0" borderId="0" xfId="0" applyNumberFormat="1" applyAlignment="1">
      <alignment vertical="center" wrapText="1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14" borderId="0" xfId="0" applyFill="1">
      <alignment vertical="center"/>
    </xf>
    <xf numFmtId="0" fontId="6" fillId="14" borderId="0" xfId="0" applyFont="1" applyFill="1">
      <alignment vertical="center"/>
    </xf>
    <xf numFmtId="14" fontId="0" fillId="14" borderId="0" xfId="0" applyNumberFormat="1" applyFill="1">
      <alignment vertical="center"/>
    </xf>
    <xf numFmtId="0" fontId="0" fillId="14" borderId="16" xfId="0" applyFill="1" applyBorder="1">
      <alignment vertical="center"/>
    </xf>
    <xf numFmtId="0" fontId="6" fillId="14" borderId="0" xfId="0" applyFont="1" applyFill="1" applyBorder="1">
      <alignment vertical="center"/>
    </xf>
    <xf numFmtId="0" fontId="0" fillId="14" borderId="0" xfId="0" applyFill="1" applyBorder="1" applyAlignment="1">
      <alignment horizontal="left" vertical="center"/>
    </xf>
    <xf numFmtId="0" fontId="6" fillId="14" borderId="14" xfId="0" applyFont="1" applyFill="1" applyBorder="1">
      <alignment vertical="center"/>
    </xf>
    <xf numFmtId="0" fontId="0" fillId="14" borderId="14" xfId="0" applyFill="1" applyBorder="1" applyAlignment="1">
      <alignment horizontal="left" vertical="center"/>
    </xf>
    <xf numFmtId="0" fontId="0" fillId="14" borderId="0" xfId="0" applyFill="1" applyBorder="1" applyAlignment="1">
      <alignment vertical="center"/>
    </xf>
    <xf numFmtId="177" fontId="0" fillId="14" borderId="0" xfId="0" applyNumberFormat="1" applyFill="1">
      <alignment vertical="center"/>
    </xf>
    <xf numFmtId="176" fontId="0" fillId="14" borderId="0" xfId="0" applyNumberFormat="1" applyFill="1">
      <alignment vertical="center"/>
    </xf>
    <xf numFmtId="0" fontId="1" fillId="14" borderId="27" xfId="1" applyFill="1" applyBorder="1" applyAlignment="1">
      <alignment horizontal="left" vertical="center"/>
    </xf>
    <xf numFmtId="176" fontId="0" fillId="14" borderId="0" xfId="0" applyNumberFormat="1" applyFill="1">
      <alignment vertical="center"/>
    </xf>
    <xf numFmtId="0" fontId="0" fillId="14" borderId="23" xfId="0" applyFill="1" applyBorder="1" applyAlignment="1">
      <alignment vertical="center"/>
    </xf>
    <xf numFmtId="179" fontId="0" fillId="14" borderId="0" xfId="0" applyNumberFormat="1" applyFill="1">
      <alignment vertical="center"/>
    </xf>
    <xf numFmtId="0" fontId="0" fillId="14" borderId="38" xfId="0" applyFill="1" applyBorder="1">
      <alignment vertical="center"/>
    </xf>
    <xf numFmtId="0" fontId="0" fillId="14" borderId="0" xfId="0" applyNumberFormat="1" applyFill="1">
      <alignment vertical="center"/>
    </xf>
    <xf numFmtId="0" fontId="0" fillId="14" borderId="28" xfId="0" applyFill="1" applyBorder="1">
      <alignment vertical="center"/>
    </xf>
    <xf numFmtId="0" fontId="0" fillId="14" borderId="0" xfId="0" applyFill="1" applyBorder="1" applyAlignment="1">
      <alignment horizontal="center" vertical="center"/>
    </xf>
    <xf numFmtId="14" fontId="0" fillId="14" borderId="0" xfId="0" applyNumberFormat="1" applyFill="1" applyBorder="1" applyAlignment="1">
      <alignment horizontal="left" vertical="center"/>
    </xf>
    <xf numFmtId="0" fontId="0" fillId="14" borderId="0" xfId="0" applyFill="1" applyBorder="1">
      <alignment vertical="center"/>
    </xf>
    <xf numFmtId="0" fontId="0" fillId="14" borderId="14" xfId="0" applyFill="1" applyBorder="1" applyAlignment="1">
      <alignment horizontal="left" vertical="center" wrapText="1"/>
    </xf>
    <xf numFmtId="0" fontId="6" fillId="14" borderId="26" xfId="0" applyFont="1" applyFill="1" applyBorder="1">
      <alignment vertical="center"/>
    </xf>
    <xf numFmtId="0" fontId="0" fillId="14" borderId="26" xfId="0" applyFill="1" applyBorder="1" applyAlignment="1">
      <alignment horizontal="left" vertical="center" wrapText="1"/>
    </xf>
    <xf numFmtId="0" fontId="11" fillId="10" borderId="36" xfId="2" applyFont="1" applyFill="1" applyBorder="1" applyAlignment="1">
      <alignment horizontal="center"/>
    </xf>
    <xf numFmtId="0" fontId="0" fillId="0" borderId="0" xfId="0" applyNumberFormat="1" applyFill="1">
      <alignment vertical="center"/>
    </xf>
    <xf numFmtId="0" fontId="15" fillId="14" borderId="0" xfId="0" applyFont="1" applyFill="1" applyAlignment="1">
      <alignment horizontal="center" vertical="center" wrapText="1"/>
    </xf>
    <xf numFmtId="0" fontId="0" fillId="14" borderId="0" xfId="0" applyFill="1" applyAlignment="1">
      <alignment horizontal="left" vertical="center" indent="1"/>
    </xf>
    <xf numFmtId="14" fontId="0" fillId="14" borderId="0" xfId="0" applyNumberFormat="1" applyFill="1" applyAlignment="1">
      <alignment horizontal="left" vertical="center" indent="1"/>
    </xf>
    <xf numFmtId="0" fontId="9" fillId="15" borderId="29" xfId="0" applyFont="1" applyFill="1" applyBorder="1">
      <alignment vertical="center"/>
    </xf>
    <xf numFmtId="0" fontId="9" fillId="15" borderId="16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 wrapText="1"/>
    </xf>
    <xf numFmtId="14" fontId="17" fillId="0" borderId="16" xfId="0" applyNumberFormat="1" applyFont="1" applyFill="1" applyBorder="1" applyProtection="1">
      <alignment vertical="center"/>
      <protection locked="0"/>
    </xf>
    <xf numFmtId="14" fontId="17" fillId="0" borderId="47" xfId="0" applyNumberFormat="1" applyFont="1" applyFill="1" applyBorder="1" applyProtection="1">
      <alignment vertical="center"/>
      <protection locked="0"/>
    </xf>
    <xf numFmtId="14" fontId="17" fillId="0" borderId="38" xfId="0" applyNumberFormat="1" applyFont="1" applyFill="1" applyBorder="1" applyProtection="1">
      <alignment vertical="center"/>
      <protection locked="0"/>
    </xf>
    <xf numFmtId="0" fontId="8" fillId="14" borderId="0" xfId="0" applyFont="1" applyFill="1">
      <alignment vertical="center"/>
    </xf>
    <xf numFmtId="14" fontId="0" fillId="14" borderId="0" xfId="0" applyNumberFormat="1" applyFill="1" applyAlignment="1">
      <alignment horizontal="left" vertical="center"/>
    </xf>
    <xf numFmtId="0" fontId="18" fillId="0" borderId="17" xfId="0" applyFont="1" applyBorder="1" applyAlignment="1">
      <alignment horizontal="right" vertical="center" wrapText="1" indent="3"/>
    </xf>
    <xf numFmtId="0" fontId="18" fillId="0" borderId="18" xfId="0" applyFont="1" applyBorder="1" applyAlignment="1">
      <alignment horizontal="left" vertical="center" wrapText="1" indent="2"/>
    </xf>
    <xf numFmtId="0" fontId="8" fillId="3" borderId="42" xfId="0" applyFont="1" applyFill="1" applyBorder="1" applyAlignment="1">
      <alignment horizontal="right" vertical="top" wrapText="1" indent="2"/>
    </xf>
    <xf numFmtId="0" fontId="8" fillId="3" borderId="49" xfId="0" applyFont="1" applyFill="1" applyBorder="1" applyAlignment="1" applyProtection="1">
      <alignment vertical="top" wrapText="1"/>
      <protection locked="0"/>
    </xf>
    <xf numFmtId="180" fontId="2" fillId="0" borderId="34" xfId="0" applyNumberFormat="1" applyFont="1" applyBorder="1" applyAlignment="1">
      <alignment horizontal="center" vertical="center" wrapText="1"/>
    </xf>
    <xf numFmtId="180" fontId="2" fillId="0" borderId="35" xfId="0" applyNumberFormat="1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181" fontId="2" fillId="0" borderId="21" xfId="0" applyNumberFormat="1" applyFont="1" applyBorder="1" applyAlignment="1">
      <alignment horizontal="right" vertical="center" wrapText="1"/>
    </xf>
    <xf numFmtId="0" fontId="9" fillId="15" borderId="16" xfId="0" applyFont="1" applyFill="1" applyBorder="1" applyAlignment="1">
      <alignment vertical="center" shrinkToFit="1"/>
    </xf>
    <xf numFmtId="49" fontId="17" fillId="0" borderId="48" xfId="0" applyNumberFormat="1" applyFont="1" applyFill="1" applyBorder="1" applyProtection="1">
      <alignment vertical="center"/>
      <protection locked="0"/>
    </xf>
    <xf numFmtId="49" fontId="17" fillId="0" borderId="28" xfId="0" applyNumberFormat="1" applyFont="1" applyFill="1" applyBorder="1" applyAlignment="1" applyProtection="1">
      <alignment horizontal="left" vertical="center"/>
      <protection locked="0"/>
    </xf>
    <xf numFmtId="49" fontId="17" fillId="0" borderId="47" xfId="0" applyNumberFormat="1" applyFont="1" applyFill="1" applyBorder="1" applyAlignment="1" applyProtection="1">
      <alignment horizontal="left" vertical="center"/>
      <protection locked="0"/>
    </xf>
    <xf numFmtId="49" fontId="17" fillId="0" borderId="16" xfId="0" applyNumberFormat="1" applyFont="1" applyFill="1" applyBorder="1" applyProtection="1">
      <alignment vertical="center"/>
      <protection locked="0"/>
    </xf>
    <xf numFmtId="49" fontId="17" fillId="0" borderId="16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14" xfId="0" applyNumberFormat="1" applyBorder="1" applyAlignment="1">
      <alignment horizontal="left" vertical="center" shrinkToFit="1"/>
    </xf>
    <xf numFmtId="0" fontId="15" fillId="0" borderId="0" xfId="0" applyFont="1" applyAlignment="1">
      <alignment horizontal="left" vertical="top" wrapText="1"/>
    </xf>
    <xf numFmtId="14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>
      <alignment vertical="center"/>
    </xf>
    <xf numFmtId="0" fontId="25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14" xfId="0" applyFont="1" applyBorder="1">
      <alignment vertical="center"/>
    </xf>
    <xf numFmtId="0" fontId="9" fillId="15" borderId="29" xfId="0" applyFont="1" applyFill="1" applyBorder="1" applyAlignment="1">
      <alignment vertical="center" wrapText="1"/>
    </xf>
    <xf numFmtId="49" fontId="0" fillId="14" borderId="23" xfId="0" applyNumberFormat="1" applyFill="1" applyBorder="1" applyAlignment="1">
      <alignment horizontal="right" vertical="center"/>
    </xf>
    <xf numFmtId="0" fontId="0" fillId="14" borderId="0" xfId="0" quotePrefix="1" applyFill="1" applyBorder="1" applyAlignment="1">
      <alignment horizontal="right" vertical="center"/>
    </xf>
    <xf numFmtId="14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177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14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6" xfId="0" applyFont="1" applyFill="1" applyBorder="1" applyAlignment="1" applyProtection="1">
      <alignment horizontal="left" vertical="center" shrinkToFit="1"/>
      <protection locked="0"/>
    </xf>
    <xf numFmtId="49" fontId="17" fillId="0" borderId="29" xfId="0" applyNumberFormat="1" applyFont="1" applyFill="1" applyBorder="1" applyAlignment="1" applyProtection="1">
      <alignment vertical="center" shrinkToFit="1"/>
      <protection locked="0"/>
    </xf>
    <xf numFmtId="49" fontId="17" fillId="0" borderId="15" xfId="0" applyNumberFormat="1" applyFont="1" applyFill="1" applyBorder="1" applyAlignment="1" applyProtection="1">
      <alignment vertical="center" shrinkToFit="1"/>
      <protection locked="0"/>
    </xf>
    <xf numFmtId="49" fontId="17" fillId="0" borderId="30" xfId="0" applyNumberFormat="1" applyFont="1" applyFill="1" applyBorder="1" applyAlignment="1" applyProtection="1">
      <alignment vertical="center" shrinkToFit="1"/>
      <protection locked="0"/>
    </xf>
    <xf numFmtId="49" fontId="17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1" fillId="16" borderId="31" xfId="1" applyFill="1" applyBorder="1" applyAlignment="1">
      <alignment horizontal="left" vertical="center"/>
    </xf>
    <xf numFmtId="0" fontId="1" fillId="16" borderId="32" xfId="1" applyFill="1" applyBorder="1" applyAlignment="1">
      <alignment horizontal="left" vertical="center"/>
    </xf>
    <xf numFmtId="0" fontId="1" fillId="16" borderId="33" xfId="1" applyFill="1" applyBorder="1" applyAlignment="1">
      <alignment horizontal="left" vertical="center"/>
    </xf>
    <xf numFmtId="0" fontId="9" fillId="15" borderId="29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left" vertical="center"/>
    </xf>
    <xf numFmtId="0" fontId="8" fillId="3" borderId="44" xfId="0" applyFont="1" applyFill="1" applyBorder="1" applyAlignment="1">
      <alignment horizontal="left" vertical="center" wrapText="1" indent="11"/>
    </xf>
    <xf numFmtId="0" fontId="8" fillId="3" borderId="45" xfId="0" applyFont="1" applyFill="1" applyBorder="1" applyAlignment="1">
      <alignment horizontal="left" vertical="center" wrapText="1" indent="11"/>
    </xf>
    <xf numFmtId="0" fontId="8" fillId="3" borderId="46" xfId="0" applyFont="1" applyFill="1" applyBorder="1" applyAlignment="1">
      <alignment horizontal="left" vertical="center" wrapText="1" indent="11"/>
    </xf>
    <xf numFmtId="0" fontId="10" fillId="15" borderId="29" xfId="0" applyFont="1" applyFill="1" applyBorder="1" applyAlignment="1">
      <alignment horizontal="center" vertical="center"/>
    </xf>
    <xf numFmtId="0" fontId="10" fillId="15" borderId="30" xfId="0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 applyProtection="1">
      <alignment horizontal="left" vertical="center"/>
      <protection locked="0"/>
    </xf>
    <xf numFmtId="49" fontId="17" fillId="0" borderId="30" xfId="0" applyNumberFormat="1" applyFont="1" applyFill="1" applyBorder="1" applyAlignment="1" applyProtection="1">
      <alignment horizontal="left" vertical="center"/>
      <protection locked="0"/>
    </xf>
    <xf numFmtId="0" fontId="17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6" fillId="3" borderId="43" xfId="0" applyFont="1" applyFill="1" applyBorder="1" applyAlignment="1">
      <alignment horizontal="left" vertical="top" wrapText="1"/>
    </xf>
    <xf numFmtId="0" fontId="8" fillId="3" borderId="42" xfId="0" applyFont="1" applyFill="1" applyBorder="1" applyAlignment="1">
      <alignment horizontal="left" vertical="center" wrapText="1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43" xfId="0" applyFont="1" applyFill="1" applyBorder="1" applyAlignment="1">
      <alignment horizontal="left" vertical="center" indent="1"/>
    </xf>
    <xf numFmtId="14" fontId="17" fillId="0" borderId="29" xfId="0" applyNumberFormat="1" applyFont="1" applyFill="1" applyBorder="1" applyAlignment="1" applyProtection="1">
      <alignment horizontal="right" vertical="center"/>
      <protection locked="0"/>
    </xf>
    <xf numFmtId="14" fontId="17" fillId="0" borderId="30" xfId="0" applyNumberFormat="1" applyFont="1" applyFill="1" applyBorder="1" applyAlignment="1" applyProtection="1">
      <alignment horizontal="right" vertical="center"/>
      <protection locked="0"/>
    </xf>
    <xf numFmtId="0" fontId="16" fillId="12" borderId="39" xfId="0" applyFont="1" applyFill="1" applyBorder="1" applyAlignment="1">
      <alignment horizontal="center" vertical="center"/>
    </xf>
    <xf numFmtId="0" fontId="16" fillId="12" borderId="40" xfId="0" applyFont="1" applyFill="1" applyBorder="1" applyAlignment="1">
      <alignment horizontal="center" vertical="center"/>
    </xf>
    <xf numFmtId="0" fontId="16" fillId="12" borderId="41" xfId="0" applyFont="1" applyFill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 wrapText="1"/>
    </xf>
    <xf numFmtId="181" fontId="2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178" fontId="18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8" fontId="2" fillId="0" borderId="17" xfId="0" applyNumberFormat="1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18" fillId="0" borderId="6" xfId="0" applyFont="1" applyBorder="1" applyAlignment="1">
      <alignment horizontal="right" vertical="center" wrapText="1" indent="3"/>
    </xf>
    <xf numFmtId="0" fontId="18" fillId="0" borderId="21" xfId="0" applyFont="1" applyBorder="1" applyAlignment="1">
      <alignment horizontal="right" vertical="center" wrapText="1" indent="3"/>
    </xf>
    <xf numFmtId="0" fontId="18" fillId="0" borderId="3" xfId="0" applyFont="1" applyBorder="1" applyAlignment="1">
      <alignment horizontal="left" vertical="center" wrapText="1" indent="2"/>
    </xf>
    <xf numFmtId="0" fontId="18" fillId="0" borderId="22" xfId="0" applyFont="1" applyBorder="1" applyAlignment="1">
      <alignment horizontal="left" vertical="center" wrapText="1" indent="2"/>
    </xf>
    <xf numFmtId="0" fontId="26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14" fontId="0" fillId="0" borderId="0" xfId="0" applyNumberForma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14" fontId="2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3">
    <cellStyle name="チェック セル" xfId="1" builtinId="23"/>
    <cellStyle name="標準" xfId="0" builtinId="0"/>
    <cellStyle name="標準_Sheet1" xfId="2" xr:uid="{A2345894-0B85-4CCE-959D-9A63AB0FDD28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862853</xdr:colOff>
      <xdr:row>67</xdr:row>
      <xdr:rowOff>156882</xdr:rowOff>
    </xdr:from>
    <xdr:to>
      <xdr:col>5</xdr:col>
      <xdr:colOff>1210236</xdr:colOff>
      <xdr:row>70</xdr:row>
      <xdr:rowOff>168088</xdr:rowOff>
    </xdr:to>
    <xdr:sp macro="[0]!氏名をファイル名として保存して閉じる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D7B8206-0E1F-49B5-9FAB-7D0F5C03E432}"/>
            </a:ext>
          </a:extLst>
        </xdr:cNvPr>
        <xdr:cNvSpPr/>
      </xdr:nvSpPr>
      <xdr:spPr>
        <a:xfrm>
          <a:off x="7855324" y="23397882"/>
          <a:ext cx="1692088" cy="728382"/>
        </a:xfrm>
        <a:prstGeom prst="roundRect">
          <a:avLst/>
        </a:prstGeom>
        <a:solidFill>
          <a:srgbClr val="FF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FF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保存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26</xdr:row>
      <xdr:rowOff>19050</xdr:rowOff>
    </xdr:from>
    <xdr:to>
      <xdr:col>5</xdr:col>
      <xdr:colOff>19050</xdr:colOff>
      <xdr:row>26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71700" y="10620375"/>
          <a:ext cx="5029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438150</xdr:colOff>
      <xdr:row>9</xdr:row>
      <xdr:rowOff>85725</xdr:rowOff>
    </xdr:to>
    <xdr:sp macro="" textlink="">
      <xdr:nvSpPr>
        <xdr:cNvPr id="2" name="Text Box 4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/>
        </xdr:cNvSpPr>
      </xdr:nvSpPr>
      <xdr:spPr bwMode="auto">
        <a:xfrm>
          <a:off x="361950" y="1104900"/>
          <a:ext cx="1123950" cy="13525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写真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縦36～40㎜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横24～30㎜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3</xdr:row>
      <xdr:rowOff>57150</xdr:rowOff>
    </xdr:from>
    <xdr:to>
      <xdr:col>7</xdr:col>
      <xdr:colOff>390525</xdr:colOff>
      <xdr:row>8</xdr:row>
      <xdr:rowOff>123826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400300" y="771525"/>
          <a:ext cx="4457700" cy="12573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・黄色セル　→　フォームからデータ取得可能（式入ってます）</a:t>
          </a:r>
          <a:endParaRPr kumimoji="1" lang="en-US" altLang="ja-JP" sz="1100"/>
        </a:p>
        <a:p>
          <a:pPr algn="l"/>
          <a:r>
            <a:rPr kumimoji="1" lang="ja-JP" altLang="en-US" sz="1100"/>
            <a:t>・青セル　→　手入力対応</a:t>
          </a:r>
          <a:endParaRPr kumimoji="1" lang="en-US" altLang="ja-JP" sz="1100"/>
        </a:p>
        <a:p>
          <a:pPr algn="l"/>
          <a:r>
            <a:rPr kumimoji="1" lang="ja-JP" altLang="en-US" sz="1100"/>
            <a:t>・灰セル　→　入力不要</a:t>
          </a:r>
          <a:endParaRPr kumimoji="1" lang="en-US" altLang="ja-JP" sz="1100"/>
        </a:p>
        <a:p>
          <a:pPr algn="l"/>
          <a:r>
            <a:rPr kumimoji="1" lang="ja-JP" altLang="en-US" sz="1100"/>
            <a:t>・資格欄　→　</a:t>
          </a:r>
          <a:r>
            <a:rPr kumimoji="1" lang="en-US" altLang="ja-JP" sz="1100"/>
            <a:t>【</a:t>
          </a:r>
          <a:r>
            <a:rPr kumimoji="1" lang="ja-JP" altLang="en-US" sz="1100"/>
            <a:t>医師</a:t>
          </a:r>
          <a:r>
            <a:rPr kumimoji="1" lang="en-US" altLang="ja-JP" sz="1100"/>
            <a:t>】</a:t>
          </a:r>
          <a:r>
            <a:rPr kumimoji="1" lang="ja-JP" altLang="en-US" sz="1100"/>
            <a:t>・</a:t>
          </a:r>
          <a:r>
            <a:rPr kumimoji="1" lang="en-US" altLang="ja-JP" sz="1100"/>
            <a:t>【</a:t>
          </a:r>
          <a:r>
            <a:rPr kumimoji="1" lang="ja-JP" altLang="en-US" sz="1100"/>
            <a:t>保険医登録</a:t>
          </a:r>
          <a:r>
            <a:rPr kumimoji="1" lang="en-US" altLang="ja-JP" sz="1100"/>
            <a:t>】</a:t>
          </a:r>
          <a:r>
            <a:rPr kumimoji="1" lang="ja-JP" altLang="en-US" sz="1100"/>
            <a:t>・</a:t>
          </a:r>
          <a:r>
            <a:rPr kumimoji="1" lang="en-US" altLang="ja-JP" sz="1100"/>
            <a:t>【</a:t>
          </a:r>
          <a:r>
            <a:rPr kumimoji="1" lang="ja-JP" altLang="en-US" sz="1100"/>
            <a:t>臨床研修修了</a:t>
          </a:r>
          <a:r>
            <a:rPr kumimoji="1" lang="en-US" altLang="ja-JP" sz="1100"/>
            <a:t>】</a:t>
          </a:r>
          <a:r>
            <a:rPr kumimoji="1" lang="ja-JP" altLang="en-US" sz="1100"/>
            <a:t>以外は手入力対応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438150</xdr:colOff>
      <xdr:row>10</xdr:row>
      <xdr:rowOff>114300</xdr:rowOff>
    </xdr:to>
    <xdr:sp macro="" textlink="">
      <xdr:nvSpPr>
        <xdr:cNvPr id="2096" name="Text Box 48">
          <a:extLst>
            <a:ext uri="{FF2B5EF4-FFF2-40B4-BE49-F238E27FC236}">
              <a16:creationId xmlns:a16="http://schemas.microsoft.com/office/drawing/2014/main" id="{00000000-0008-0000-0600-000030080000}"/>
            </a:ext>
          </a:extLst>
        </xdr:cNvPr>
        <xdr:cNvSpPr txBox="1">
          <a:spLocks/>
        </xdr:cNvSpPr>
      </xdr:nvSpPr>
      <xdr:spPr bwMode="auto">
        <a:xfrm>
          <a:off x="685800" y="1085850"/>
          <a:ext cx="1123950" cy="152400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写真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縦36～40㎜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横24～30㎜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B9040-786C-46AB-A7DC-CFED3A046BC7}">
  <sheetPr codeName="Sheet1">
    <tabColor theme="1" tint="4.9989318521683403E-2"/>
    <pageSetUpPr fitToPage="1"/>
  </sheetPr>
  <dimension ref="B2:T69"/>
  <sheetViews>
    <sheetView showGridLines="0" tabSelected="1" topLeftCell="B67" zoomScale="85" zoomScaleNormal="85" workbookViewId="0">
      <selection activeCell="D5" sqref="D5:F5"/>
    </sheetView>
  </sheetViews>
  <sheetFormatPr defaultRowHeight="18.75" x14ac:dyDescent="0.4"/>
  <cols>
    <col min="1" max="1" width="7" style="75" customWidth="1"/>
    <col min="2" max="2" width="6.375" style="75" customWidth="1"/>
    <col min="3" max="3" width="43.875" style="75" customWidth="1"/>
    <col min="4" max="4" width="34.625" style="75" customWidth="1"/>
    <col min="5" max="6" width="17.625" style="75" customWidth="1"/>
    <col min="7" max="7" width="13.5" style="75" customWidth="1"/>
    <col min="8" max="20" width="3.875" style="75" hidden="1" customWidth="1"/>
    <col min="21" max="16384" width="9" style="75"/>
  </cols>
  <sheetData>
    <row r="2" spans="3:9" ht="30.75" customHeight="1" thickBot="1" x14ac:dyDescent="0.45">
      <c r="C2" s="110" t="s">
        <v>236</v>
      </c>
    </row>
    <row r="3" spans="3:9" ht="20.25" thickTop="1" thickBot="1" x14ac:dyDescent="0.45">
      <c r="C3" s="151" t="s">
        <v>51</v>
      </c>
      <c r="D3" s="152"/>
      <c r="E3" s="152"/>
      <c r="F3" s="153"/>
    </row>
    <row r="4" spans="3:9" ht="15" customHeight="1" thickTop="1" x14ac:dyDescent="0.4">
      <c r="D4" s="76"/>
      <c r="G4" s="75" t="s">
        <v>177</v>
      </c>
    </row>
    <row r="5" spans="3:9" ht="30" customHeight="1" x14ac:dyDescent="0.4">
      <c r="C5" s="104" t="s">
        <v>195</v>
      </c>
      <c r="D5" s="143"/>
      <c r="E5" s="144"/>
      <c r="F5" s="144"/>
      <c r="G5" s="111">
        <v>44866</v>
      </c>
    </row>
    <row r="6" spans="3:9" ht="30" customHeight="1" x14ac:dyDescent="0.4">
      <c r="C6" s="104" t="s">
        <v>180</v>
      </c>
      <c r="D6" s="141"/>
      <c r="E6" s="141"/>
      <c r="F6" s="141"/>
      <c r="G6" s="102" t="s">
        <v>213</v>
      </c>
    </row>
    <row r="7" spans="3:9" ht="30" customHeight="1" x14ac:dyDescent="0.4">
      <c r="C7" s="104" t="s">
        <v>179</v>
      </c>
      <c r="D7" s="145"/>
      <c r="E7" s="146"/>
      <c r="F7" s="147"/>
      <c r="G7" s="102" t="s">
        <v>181</v>
      </c>
    </row>
    <row r="8" spans="3:9" ht="30" customHeight="1" x14ac:dyDescent="0.4">
      <c r="C8" s="104" t="s">
        <v>186</v>
      </c>
      <c r="D8" s="141"/>
      <c r="E8" s="141"/>
      <c r="F8" s="141"/>
      <c r="G8" s="102" t="s">
        <v>184</v>
      </c>
      <c r="H8" s="77" t="str">
        <f>PHONETIC(D8)</f>
        <v/>
      </c>
      <c r="I8" s="75" t="b">
        <f>(D8=PHONETIC(D8))</f>
        <v>1</v>
      </c>
    </row>
    <row r="9" spans="3:9" ht="30" customHeight="1" x14ac:dyDescent="0.4">
      <c r="C9" s="104" t="s">
        <v>187</v>
      </c>
      <c r="D9" s="148"/>
      <c r="E9" s="149"/>
      <c r="F9" s="150"/>
      <c r="G9" s="102" t="s">
        <v>185</v>
      </c>
      <c r="H9" s="77" t="str">
        <f>PHONETIC(D9)</f>
        <v/>
      </c>
      <c r="I9" s="75" t="b">
        <f>(D9=PHONETIC(D9))</f>
        <v>1</v>
      </c>
    </row>
    <row r="10" spans="3:9" ht="30" customHeight="1" x14ac:dyDescent="0.4">
      <c r="C10" s="104" t="s">
        <v>70</v>
      </c>
      <c r="D10" s="143"/>
      <c r="E10" s="143"/>
      <c r="F10" s="143"/>
      <c r="G10" s="103">
        <v>29715</v>
      </c>
    </row>
    <row r="11" spans="3:9" ht="30" customHeight="1" x14ac:dyDescent="0.4">
      <c r="C11" s="104" t="s">
        <v>46</v>
      </c>
      <c r="D11" s="142"/>
      <c r="E11" s="142"/>
      <c r="F11" s="142"/>
      <c r="G11" s="102">
        <v>41</v>
      </c>
      <c r="H11" s="75" t="s">
        <v>166</v>
      </c>
    </row>
    <row r="12" spans="3:9" ht="30" customHeight="1" x14ac:dyDescent="0.4">
      <c r="C12" s="104" t="s">
        <v>45</v>
      </c>
      <c r="D12" s="143"/>
      <c r="E12" s="143"/>
      <c r="F12" s="143"/>
      <c r="G12" s="102" t="s">
        <v>190</v>
      </c>
      <c r="H12" s="78" t="s">
        <v>164</v>
      </c>
      <c r="I12" s="78" t="s">
        <v>165</v>
      </c>
    </row>
    <row r="13" spans="3:9" ht="30" customHeight="1" x14ac:dyDescent="0.4">
      <c r="C13" s="104" t="s">
        <v>232</v>
      </c>
      <c r="D13" s="164"/>
      <c r="E13" s="165"/>
      <c r="F13" s="166"/>
      <c r="G13" s="102" t="s">
        <v>234</v>
      </c>
      <c r="H13" s="78"/>
      <c r="I13" s="78"/>
    </row>
    <row r="14" spans="3:9" ht="30" customHeight="1" x14ac:dyDescent="0.4">
      <c r="C14" s="104" t="s">
        <v>233</v>
      </c>
      <c r="D14" s="144"/>
      <c r="E14" s="144"/>
      <c r="F14" s="144"/>
      <c r="G14" s="102" t="s">
        <v>235</v>
      </c>
      <c r="H14" s="78" t="s">
        <v>229</v>
      </c>
      <c r="I14" s="78" t="s">
        <v>230</v>
      </c>
    </row>
    <row r="15" spans="3:9" ht="30" customHeight="1" x14ac:dyDescent="0.4">
      <c r="C15" s="104" t="s">
        <v>217</v>
      </c>
      <c r="D15" s="143"/>
      <c r="E15" s="144"/>
      <c r="F15" s="144"/>
      <c r="G15" s="102" t="s">
        <v>191</v>
      </c>
    </row>
    <row r="16" spans="3:9" ht="30" customHeight="1" x14ac:dyDescent="0.4">
      <c r="C16" s="104" t="s">
        <v>218</v>
      </c>
      <c r="D16" s="141"/>
      <c r="E16" s="141"/>
      <c r="F16" s="141"/>
      <c r="G16" s="102" t="s">
        <v>192</v>
      </c>
    </row>
    <row r="17" spans="2:18" ht="36" customHeight="1" x14ac:dyDescent="0.4">
      <c r="C17" s="137" t="s">
        <v>219</v>
      </c>
      <c r="D17" s="141"/>
      <c r="E17" s="141"/>
      <c r="F17" s="141"/>
      <c r="G17" s="102" t="s">
        <v>198</v>
      </c>
    </row>
    <row r="18" spans="2:18" ht="30" customHeight="1" x14ac:dyDescent="0.4">
      <c r="C18" s="104" t="s">
        <v>220</v>
      </c>
      <c r="D18" s="148"/>
      <c r="E18" s="149"/>
      <c r="F18" s="150"/>
      <c r="G18" s="102" t="s">
        <v>212</v>
      </c>
    </row>
    <row r="19" spans="2:18" ht="30" customHeight="1" x14ac:dyDescent="0.4">
      <c r="C19" s="104" t="s">
        <v>221</v>
      </c>
      <c r="D19" s="148"/>
      <c r="E19" s="149"/>
      <c r="F19" s="150"/>
      <c r="G19" s="102" t="s">
        <v>212</v>
      </c>
    </row>
    <row r="20" spans="2:18" ht="30" customHeight="1" x14ac:dyDescent="0.4">
      <c r="C20" s="104" t="s">
        <v>167</v>
      </c>
      <c r="D20" s="148"/>
      <c r="E20" s="149"/>
      <c r="F20" s="150"/>
      <c r="G20" s="102" t="s">
        <v>175</v>
      </c>
    </row>
    <row r="21" spans="2:18" ht="30" customHeight="1" x14ac:dyDescent="0.4">
      <c r="C21" s="104" t="s">
        <v>22</v>
      </c>
      <c r="D21" s="141"/>
      <c r="E21" s="141"/>
      <c r="F21" s="141"/>
      <c r="G21" s="102" t="s">
        <v>176</v>
      </c>
    </row>
    <row r="22" spans="2:18" ht="24.95" customHeight="1" thickBot="1" x14ac:dyDescent="0.45">
      <c r="C22" s="79"/>
      <c r="D22" s="80"/>
      <c r="E22" s="80"/>
      <c r="F22" s="80"/>
    </row>
    <row r="23" spans="2:18" ht="24.95" customHeight="1" thickTop="1" thickBot="1" x14ac:dyDescent="0.45">
      <c r="C23" s="151" t="s">
        <v>52</v>
      </c>
      <c r="D23" s="152"/>
      <c r="E23" s="152"/>
      <c r="F23" s="153"/>
    </row>
    <row r="24" spans="2:18" ht="15" customHeight="1" thickTop="1" x14ac:dyDescent="0.4">
      <c r="C24" s="81"/>
      <c r="D24" s="80"/>
    </row>
    <row r="25" spans="2:18" ht="30" customHeight="1" x14ac:dyDescent="0.4">
      <c r="C25" s="121" t="s">
        <v>182</v>
      </c>
      <c r="D25" s="143"/>
      <c r="E25" s="143"/>
      <c r="F25" s="143"/>
      <c r="G25" s="103">
        <v>40633</v>
      </c>
      <c r="J25" s="77" t="s">
        <v>161</v>
      </c>
      <c r="K25" s="84"/>
      <c r="L25" s="87"/>
      <c r="M25" s="87"/>
      <c r="N25" s="87"/>
    </row>
    <row r="26" spans="2:18" ht="30" customHeight="1" x14ac:dyDescent="0.4">
      <c r="C26" s="121" t="s">
        <v>183</v>
      </c>
      <c r="D26" s="131"/>
      <c r="E26" s="141"/>
      <c r="F26" s="141"/>
      <c r="J26" s="75">
        <f>YEAR(D26)</f>
        <v>1900</v>
      </c>
      <c r="K26" s="89">
        <f>MONTH(D26)</f>
        <v>1</v>
      </c>
      <c r="L26" s="89">
        <f>DAY(D26)</f>
        <v>0</v>
      </c>
      <c r="M26" s="84" t="str">
        <f>IF(D26&gt;43585,"5",IF(D26&gt;32515,"4",IF(D26&gt;9855,"3","2")))</f>
        <v>2</v>
      </c>
      <c r="N26" s="75" t="str">
        <f>TEXT(D26,"ee")</f>
        <v>33</v>
      </c>
      <c r="O26" s="75" t="str">
        <f t="shared" ref="O26:P28" si="0">TEXT(K26,"00")</f>
        <v>01</v>
      </c>
      <c r="P26" s="75" t="str">
        <f t="shared" si="0"/>
        <v>00</v>
      </c>
      <c r="Q26" s="90" t="str">
        <f>CONCATENATE(M26,N26,O26,P26)</f>
        <v>2330100</v>
      </c>
      <c r="R26" s="75" t="s">
        <v>170</v>
      </c>
    </row>
    <row r="27" spans="2:18" ht="30" customHeight="1" x14ac:dyDescent="0.4">
      <c r="C27" s="121" t="s">
        <v>168</v>
      </c>
      <c r="D27" s="131"/>
      <c r="E27" s="148"/>
      <c r="F27" s="150"/>
      <c r="G27" s="75" t="s">
        <v>69</v>
      </c>
      <c r="J27" s="75">
        <f>YEAR(D27)</f>
        <v>1900</v>
      </c>
      <c r="K27" s="89">
        <f>MONTH(D27)</f>
        <v>1</v>
      </c>
      <c r="L27" s="89">
        <f>DAY(D27)</f>
        <v>0</v>
      </c>
      <c r="M27" s="84" t="str">
        <f>IF(D27&gt;43585,"5",IF(D27&gt;32515,"4",IF(D27&gt;9855,"3","2")))</f>
        <v>2</v>
      </c>
      <c r="N27" s="75" t="str">
        <f>TEXT(D27,"ee")</f>
        <v>33</v>
      </c>
      <c r="O27" s="75" t="str">
        <f t="shared" si="0"/>
        <v>01</v>
      </c>
      <c r="P27" s="75" t="str">
        <f t="shared" si="0"/>
        <v>00</v>
      </c>
      <c r="Q27" s="90" t="str">
        <f>CONCATENATE(M27,N27,O27,P27)</f>
        <v>2330100</v>
      </c>
      <c r="R27" s="75" t="s">
        <v>169</v>
      </c>
    </row>
    <row r="28" spans="2:18" ht="30" customHeight="1" x14ac:dyDescent="0.4">
      <c r="C28" s="121" t="s">
        <v>210</v>
      </c>
      <c r="D28" s="131"/>
      <c r="E28" s="141"/>
      <c r="F28" s="141"/>
      <c r="J28" s="75">
        <f>YEAR(D28)</f>
        <v>1900</v>
      </c>
      <c r="K28" s="89">
        <f>MONTH(D28)</f>
        <v>1</v>
      </c>
      <c r="L28" s="89">
        <f>DAY(D28)</f>
        <v>0</v>
      </c>
      <c r="M28" s="84" t="str">
        <f>IF(D28&gt;43585,"5",IF(D28&gt;32515,"4",IF(D28&gt;9855,"3","2")))</f>
        <v>2</v>
      </c>
      <c r="N28" s="75" t="str">
        <f>TEXT(D28,"ee")</f>
        <v>33</v>
      </c>
      <c r="O28" s="75" t="str">
        <f t="shared" si="0"/>
        <v>01</v>
      </c>
      <c r="P28" s="75" t="str">
        <f t="shared" si="0"/>
        <v>00</v>
      </c>
      <c r="Q28" s="78" t="str">
        <f>CONCATENATE(M28,N28,O28,P28)</f>
        <v>2330100</v>
      </c>
      <c r="R28" s="75" t="s">
        <v>171</v>
      </c>
    </row>
    <row r="29" spans="2:18" ht="24.95" customHeight="1" thickBot="1" x14ac:dyDescent="0.45">
      <c r="C29" s="79"/>
      <c r="D29" s="80"/>
      <c r="E29" s="80"/>
      <c r="F29" s="80"/>
    </row>
    <row r="30" spans="2:18" ht="24.95" customHeight="1" thickTop="1" thickBot="1" x14ac:dyDescent="0.45">
      <c r="C30" s="151" t="s">
        <v>65</v>
      </c>
      <c r="D30" s="152"/>
      <c r="E30" s="152"/>
      <c r="F30" s="153"/>
    </row>
    <row r="31" spans="2:18" ht="15.75" customHeight="1" thickTop="1" x14ac:dyDescent="0.4">
      <c r="C31" s="81"/>
      <c r="D31" s="82"/>
    </row>
    <row r="32" spans="2:18" ht="36.75" customHeight="1" x14ac:dyDescent="0.4">
      <c r="B32" s="83"/>
      <c r="C32" s="154" t="s">
        <v>66</v>
      </c>
      <c r="D32" s="155"/>
      <c r="E32" s="105" t="s">
        <v>64</v>
      </c>
      <c r="F32" s="106" t="s">
        <v>204</v>
      </c>
    </row>
    <row r="33" spans="2:18" ht="30" customHeight="1" x14ac:dyDescent="0.4">
      <c r="B33" s="83"/>
      <c r="C33" s="148"/>
      <c r="D33" s="150"/>
      <c r="E33" s="131"/>
      <c r="F33" s="131"/>
    </row>
    <row r="34" spans="2:18" ht="24.95" customHeight="1" thickBot="1" x14ac:dyDescent="0.45">
      <c r="C34" s="79"/>
      <c r="D34" s="80"/>
      <c r="J34" s="77"/>
      <c r="K34" s="84"/>
      <c r="L34" s="85"/>
      <c r="M34" s="85"/>
      <c r="N34" s="85"/>
    </row>
    <row r="35" spans="2:18" ht="24.95" customHeight="1" thickTop="1" thickBot="1" x14ac:dyDescent="0.45">
      <c r="C35" s="151" t="s">
        <v>172</v>
      </c>
      <c r="D35" s="152"/>
      <c r="E35" s="152"/>
      <c r="F35" s="153"/>
      <c r="J35" s="77"/>
      <c r="K35" s="84"/>
      <c r="L35" s="85"/>
      <c r="M35" s="85"/>
      <c r="N35" s="85"/>
    </row>
    <row r="36" spans="2:18" ht="15" customHeight="1" thickTop="1" x14ac:dyDescent="0.4">
      <c r="C36" s="86"/>
      <c r="D36" s="86"/>
      <c r="J36" s="77"/>
      <c r="K36" s="84"/>
      <c r="L36" s="85"/>
      <c r="M36" s="85"/>
      <c r="N36" s="85"/>
    </row>
    <row r="37" spans="2:18" ht="32.25" customHeight="1" x14ac:dyDescent="0.4">
      <c r="B37" s="101"/>
      <c r="C37" s="105" t="s">
        <v>54</v>
      </c>
      <c r="D37" s="105" t="s">
        <v>55</v>
      </c>
      <c r="E37" s="105" t="s">
        <v>56</v>
      </c>
      <c r="F37" s="105" t="s">
        <v>57</v>
      </c>
      <c r="J37" s="77"/>
      <c r="K37" s="84"/>
      <c r="L37" s="87"/>
      <c r="M37" s="87"/>
      <c r="N37" s="87"/>
      <c r="O37" s="87"/>
    </row>
    <row r="38" spans="2:18" ht="24.95" customHeight="1" x14ac:dyDescent="0.4">
      <c r="B38" s="138" t="s">
        <v>222</v>
      </c>
      <c r="C38" s="122"/>
      <c r="D38" s="123"/>
      <c r="E38" s="107"/>
      <c r="F38" s="107"/>
      <c r="G38" s="75" t="s">
        <v>226</v>
      </c>
      <c r="J38" s="77" t="s">
        <v>161</v>
      </c>
      <c r="K38" s="84"/>
      <c r="L38" s="87"/>
      <c r="M38" s="87"/>
      <c r="N38" s="87"/>
    </row>
    <row r="39" spans="2:18" ht="24.95" customHeight="1" x14ac:dyDescent="0.4">
      <c r="B39" s="138" t="s">
        <v>223</v>
      </c>
      <c r="C39" s="122"/>
      <c r="D39" s="124"/>
      <c r="E39" s="108"/>
      <c r="F39" s="109"/>
      <c r="G39" s="75" t="s">
        <v>227</v>
      </c>
      <c r="J39" s="77"/>
      <c r="K39" s="84"/>
      <c r="L39" s="87"/>
      <c r="M39" s="87"/>
      <c r="N39" s="87"/>
    </row>
    <row r="40" spans="2:18" ht="24" customHeight="1" x14ac:dyDescent="0.4">
      <c r="B40" s="88"/>
      <c r="C40" s="156" t="s">
        <v>173</v>
      </c>
      <c r="D40" s="156"/>
      <c r="E40" s="156"/>
      <c r="F40" s="156"/>
      <c r="H40" s="75" t="s">
        <v>178</v>
      </c>
      <c r="J40" s="77"/>
      <c r="K40" s="84"/>
      <c r="L40" s="87"/>
      <c r="M40" s="87"/>
      <c r="N40" s="87"/>
    </row>
    <row r="41" spans="2:18" ht="35.25" customHeight="1" x14ac:dyDescent="0.4">
      <c r="B41" s="138" t="s">
        <v>224</v>
      </c>
      <c r="C41" s="125"/>
      <c r="D41" s="126"/>
      <c r="E41" s="107"/>
      <c r="F41" s="107"/>
      <c r="H41" s="78" t="str">
        <f>IF(C41="","0","1")</f>
        <v>0</v>
      </c>
      <c r="J41" s="75">
        <f>YEAR(E41)</f>
        <v>1900</v>
      </c>
      <c r="K41" s="89">
        <f>MONTH(E41)</f>
        <v>1</v>
      </c>
      <c r="L41" s="89">
        <f>DAY(E41)</f>
        <v>0</v>
      </c>
      <c r="M41" s="84" t="str">
        <f>IF(E41&gt;43585,"5",IF(E41&gt;32515,"4",IF(E41&gt;9855,"3","2")))</f>
        <v>2</v>
      </c>
      <c r="N41" s="75" t="str">
        <f>TEXT(E41,"ee")</f>
        <v>33</v>
      </c>
      <c r="O41" s="75" t="str">
        <f>TEXT(K41,"00")</f>
        <v>01</v>
      </c>
      <c r="P41" s="75" t="str">
        <f>TEXT(L41,"00")</f>
        <v>00</v>
      </c>
      <c r="Q41" s="90" t="str">
        <f>CONCATENATE(M41,N41,O41,P41)</f>
        <v>2330100</v>
      </c>
      <c r="R41" s="75" t="s">
        <v>159</v>
      </c>
    </row>
    <row r="42" spans="2:18" ht="24" customHeight="1" x14ac:dyDescent="0.4">
      <c r="B42" s="83"/>
      <c r="C42" s="156" t="s">
        <v>174</v>
      </c>
      <c r="D42" s="156"/>
      <c r="E42" s="156"/>
      <c r="F42" s="156"/>
      <c r="J42" s="91">
        <f>YEAR(F41)</f>
        <v>1900</v>
      </c>
      <c r="K42" s="75">
        <f>MONTH(F41)</f>
        <v>1</v>
      </c>
      <c r="L42" s="75">
        <f>DAY(F41)</f>
        <v>0</v>
      </c>
      <c r="M42" s="75" t="str">
        <f>IF(F41&gt;43585,"5",IF(F41&gt;32515,"4",IF(F41&gt;9855,"3","2")))</f>
        <v>2</v>
      </c>
      <c r="N42" s="75" t="str">
        <f>TEXT(F41,"ee")</f>
        <v>33</v>
      </c>
      <c r="O42" s="75" t="str">
        <f>TEXT(K42,"00")</f>
        <v>01</v>
      </c>
      <c r="P42" s="75" t="str">
        <f>TEXT(L42,"00")</f>
        <v>00</v>
      </c>
      <c r="Q42" s="92" t="str">
        <f>CONCATENATE(M42,N42,O42,P42)</f>
        <v>2330100</v>
      </c>
      <c r="R42" s="75" t="s">
        <v>160</v>
      </c>
    </row>
    <row r="43" spans="2:18" ht="35.25" customHeight="1" x14ac:dyDescent="0.4">
      <c r="B43" s="83"/>
      <c r="C43" s="105" t="s">
        <v>54</v>
      </c>
      <c r="D43" s="105" t="s">
        <v>55</v>
      </c>
      <c r="E43" s="105" t="s">
        <v>56</v>
      </c>
      <c r="F43" s="106" t="s">
        <v>68</v>
      </c>
      <c r="H43" s="75" t="s">
        <v>178</v>
      </c>
    </row>
    <row r="44" spans="2:18" ht="35.25" customHeight="1" x14ac:dyDescent="0.4">
      <c r="B44" s="139" t="s">
        <v>225</v>
      </c>
      <c r="C44" s="125"/>
      <c r="D44" s="126"/>
      <c r="E44" s="107"/>
      <c r="F44" s="107"/>
      <c r="H44" s="78" t="str">
        <f>IF(C44="","0","1")</f>
        <v>0</v>
      </c>
      <c r="I44" s="78">
        <f>H41+H44</f>
        <v>0</v>
      </c>
      <c r="J44" s="75">
        <f>YEAR(E44)</f>
        <v>1900</v>
      </c>
      <c r="K44" s="89">
        <f>MONTH(E44)</f>
        <v>1</v>
      </c>
      <c r="L44" s="89">
        <f>DAY(E44)</f>
        <v>0</v>
      </c>
      <c r="M44" s="84" t="str">
        <f>IF(E44&gt;43585,"5",IF(E44&gt;32515,"4",IF(E44&gt;9855,"3","2")))</f>
        <v>2</v>
      </c>
      <c r="N44" s="75" t="str">
        <f>TEXT(E44,"ee")</f>
        <v>33</v>
      </c>
      <c r="O44" s="75" t="str">
        <f>TEXT(K44,"00")</f>
        <v>01</v>
      </c>
      <c r="P44" s="75" t="str">
        <f>TEXT(L44,"00")</f>
        <v>00</v>
      </c>
      <c r="Q44" s="90" t="str">
        <f>CONCATENATE(M44,N44,O44,P44)</f>
        <v>2330100</v>
      </c>
      <c r="R44" s="75" t="s">
        <v>159</v>
      </c>
    </row>
    <row r="45" spans="2:18" ht="24.95" customHeight="1" thickBot="1" x14ac:dyDescent="0.45">
      <c r="B45" s="93"/>
      <c r="C45" s="79"/>
      <c r="D45" s="94"/>
      <c r="E45" s="95"/>
      <c r="J45" s="91">
        <f>YEAR(F44)</f>
        <v>1900</v>
      </c>
      <c r="K45" s="75">
        <f>MONTH(F44)</f>
        <v>1</v>
      </c>
      <c r="L45" s="75">
        <f>DAY(F44)</f>
        <v>0</v>
      </c>
      <c r="M45" s="75" t="str">
        <f>IF(F44&gt;43585,"5",IF(F44&gt;32515,"4",IF(F44&gt;9855,"3","2")))</f>
        <v>2</v>
      </c>
      <c r="N45" s="75" t="str">
        <f>TEXT(F44,"ee")</f>
        <v>33</v>
      </c>
      <c r="O45" s="75" t="str">
        <f>TEXT(K45,"00")</f>
        <v>01</v>
      </c>
      <c r="P45" s="75" t="str">
        <f>TEXT(L45,"00")</f>
        <v>00</v>
      </c>
      <c r="Q45" s="92" t="str">
        <f>CONCATENATE(M45,N45,O45,P45)</f>
        <v>2330100</v>
      </c>
      <c r="R45" s="75" t="s">
        <v>160</v>
      </c>
    </row>
    <row r="46" spans="2:18" ht="24.95" customHeight="1" thickTop="1" thickBot="1" x14ac:dyDescent="0.45">
      <c r="C46" s="151" t="s">
        <v>53</v>
      </c>
      <c r="D46" s="152"/>
      <c r="E46" s="152"/>
      <c r="F46" s="153"/>
    </row>
    <row r="47" spans="2:18" ht="15" customHeight="1" thickTop="1" x14ac:dyDescent="0.4">
      <c r="C47" s="86"/>
      <c r="D47" s="86"/>
    </row>
    <row r="48" spans="2:18" ht="36.75" customHeight="1" x14ac:dyDescent="0.4">
      <c r="B48" s="83"/>
      <c r="C48" s="154" t="s">
        <v>58</v>
      </c>
      <c r="D48" s="155"/>
      <c r="E48" s="105" t="s">
        <v>59</v>
      </c>
      <c r="F48" s="105" t="s">
        <v>60</v>
      </c>
    </row>
    <row r="49" spans="2:7" ht="24.95" customHeight="1" x14ac:dyDescent="0.4">
      <c r="B49" s="83"/>
      <c r="C49" s="148"/>
      <c r="D49" s="150"/>
      <c r="E49" s="131"/>
      <c r="F49" s="131"/>
      <c r="G49" s="75" t="s">
        <v>228</v>
      </c>
    </row>
    <row r="50" spans="2:7" ht="24.95" customHeight="1" x14ac:dyDescent="0.4">
      <c r="B50" s="83"/>
      <c r="C50" s="148"/>
      <c r="D50" s="150"/>
      <c r="E50" s="140"/>
      <c r="F50" s="140"/>
    </row>
    <row r="51" spans="2:7" ht="24.95" customHeight="1" x14ac:dyDescent="0.4">
      <c r="B51" s="83"/>
      <c r="C51" s="148"/>
      <c r="D51" s="150"/>
      <c r="E51" s="140"/>
      <c r="F51" s="140"/>
    </row>
    <row r="52" spans="2:7" ht="24.95" customHeight="1" x14ac:dyDescent="0.4">
      <c r="B52" s="83"/>
      <c r="C52" s="148"/>
      <c r="D52" s="150"/>
      <c r="E52" s="140"/>
      <c r="F52" s="140"/>
    </row>
    <row r="53" spans="2:7" ht="24.95" customHeight="1" x14ac:dyDescent="0.4">
      <c r="B53" s="83"/>
      <c r="C53" s="148"/>
      <c r="D53" s="150"/>
      <c r="E53" s="140"/>
      <c r="F53" s="140"/>
    </row>
    <row r="54" spans="2:7" ht="24.95" customHeight="1" x14ac:dyDescent="0.4">
      <c r="B54" s="83"/>
      <c r="C54" s="148"/>
      <c r="D54" s="150"/>
      <c r="E54" s="140"/>
      <c r="F54" s="140"/>
    </row>
    <row r="55" spans="2:7" ht="24.95" customHeight="1" x14ac:dyDescent="0.4">
      <c r="B55" s="83"/>
      <c r="C55" s="148"/>
      <c r="D55" s="150"/>
      <c r="E55" s="140"/>
      <c r="F55" s="140"/>
    </row>
    <row r="56" spans="2:7" ht="24.95" customHeight="1" x14ac:dyDescent="0.4">
      <c r="B56" s="83"/>
      <c r="C56" s="148"/>
      <c r="D56" s="150"/>
      <c r="E56" s="140"/>
      <c r="F56" s="140"/>
    </row>
    <row r="57" spans="2:7" s="95" customFormat="1" ht="19.5" thickBot="1" x14ac:dyDescent="0.45">
      <c r="B57" s="83"/>
      <c r="C57" s="81"/>
      <c r="D57" s="96"/>
    </row>
    <row r="58" spans="2:7" ht="24.95" customHeight="1" thickTop="1" thickBot="1" x14ac:dyDescent="0.45">
      <c r="C58" s="151" t="s">
        <v>61</v>
      </c>
      <c r="D58" s="152"/>
      <c r="E58" s="152"/>
      <c r="F58" s="153"/>
    </row>
    <row r="59" spans="2:7" s="95" customFormat="1" ht="15" customHeight="1" thickTop="1" x14ac:dyDescent="0.4">
      <c r="B59" s="83"/>
      <c r="C59" s="97"/>
      <c r="D59" s="98"/>
    </row>
    <row r="60" spans="2:7" s="95" customFormat="1" ht="42.75" customHeight="1" x14ac:dyDescent="0.4">
      <c r="B60" s="83"/>
      <c r="C60" s="160" t="s">
        <v>62</v>
      </c>
      <c r="D60" s="161"/>
      <c r="E60" s="160" t="s">
        <v>63</v>
      </c>
      <c r="F60" s="161"/>
    </row>
    <row r="61" spans="2:7" s="95" customFormat="1" ht="37.5" customHeight="1" x14ac:dyDescent="0.4">
      <c r="B61" s="83"/>
      <c r="C61" s="162"/>
      <c r="D61" s="163"/>
      <c r="E61" s="172"/>
      <c r="F61" s="173"/>
    </row>
    <row r="62" spans="2:7" ht="37.5" customHeight="1" x14ac:dyDescent="0.4">
      <c r="B62" s="83"/>
      <c r="C62" s="162"/>
      <c r="D62" s="163"/>
      <c r="E62" s="172"/>
      <c r="F62" s="173"/>
    </row>
    <row r="63" spans="2:7" ht="28.5" customHeight="1" thickBot="1" x14ac:dyDescent="0.45">
      <c r="B63" s="83"/>
      <c r="C63" s="79"/>
      <c r="D63" s="80"/>
    </row>
    <row r="64" spans="2:7" ht="39.75" customHeight="1" x14ac:dyDescent="0.4">
      <c r="B64" s="83"/>
      <c r="C64" s="174" t="s">
        <v>189</v>
      </c>
      <c r="D64" s="175"/>
      <c r="E64" s="175"/>
      <c r="F64" s="176"/>
    </row>
    <row r="65" spans="3:6" ht="126.75" customHeight="1" x14ac:dyDescent="0.4">
      <c r="C65" s="169" t="s">
        <v>207</v>
      </c>
      <c r="D65" s="170"/>
      <c r="E65" s="170"/>
      <c r="F65" s="171"/>
    </row>
    <row r="66" spans="3:6" ht="19.5" x14ac:dyDescent="0.4">
      <c r="C66" s="114" t="s">
        <v>200</v>
      </c>
      <c r="D66" s="115" t="s">
        <v>199</v>
      </c>
      <c r="E66" s="167" t="s">
        <v>201</v>
      </c>
      <c r="F66" s="168"/>
    </row>
    <row r="67" spans="3:6" ht="28.5" customHeight="1" thickBot="1" x14ac:dyDescent="0.45">
      <c r="C67" s="157" t="s">
        <v>208</v>
      </c>
      <c r="D67" s="158"/>
      <c r="E67" s="158"/>
      <c r="F67" s="159"/>
    </row>
    <row r="68" spans="3:6" ht="18.75" customHeight="1" x14ac:dyDescent="0.4">
      <c r="C68" s="79"/>
      <c r="D68" s="80"/>
    </row>
    <row r="69" spans="3:6" ht="19.5" customHeight="1" x14ac:dyDescent="0.4">
      <c r="C69" s="75" t="str">
        <f>"専門医養成コース願書_"&amp;D21&amp;"_"&amp;D6&amp;D7</f>
        <v>専門医養成コース願書__</v>
      </c>
    </row>
  </sheetData>
  <sheetProtection algorithmName="SHA-512" hashValue="0O32FGsq7vKf8zeP9JIP/aQIy4+7gcKXLktqfXTgtcyPDgsJlPgnCDoTCcf0YGXmG6ADYNqbfsVNcOCKrQuOJw==" saltValue="GyDlrfUnRCfYBhPd8naifg==" spinCount="100000" sheet="1" selectLockedCells="1"/>
  <mergeCells count="50">
    <mergeCell ref="C65:F65"/>
    <mergeCell ref="C54:D54"/>
    <mergeCell ref="C55:D55"/>
    <mergeCell ref="E62:F62"/>
    <mergeCell ref="E61:F61"/>
    <mergeCell ref="E60:F60"/>
    <mergeCell ref="C56:D56"/>
    <mergeCell ref="C58:F58"/>
    <mergeCell ref="C64:F64"/>
    <mergeCell ref="C62:D62"/>
    <mergeCell ref="C67:F67"/>
    <mergeCell ref="C3:F3"/>
    <mergeCell ref="C35:F35"/>
    <mergeCell ref="D14:F14"/>
    <mergeCell ref="C60:D60"/>
    <mergeCell ref="C61:D61"/>
    <mergeCell ref="C48:D48"/>
    <mergeCell ref="C49:D49"/>
    <mergeCell ref="C50:D50"/>
    <mergeCell ref="C53:D53"/>
    <mergeCell ref="D6:F6"/>
    <mergeCell ref="D8:F8"/>
    <mergeCell ref="D10:F10"/>
    <mergeCell ref="D21:F21"/>
    <mergeCell ref="D13:F13"/>
    <mergeCell ref="E66:F66"/>
    <mergeCell ref="D17:F17"/>
    <mergeCell ref="E27:F27"/>
    <mergeCell ref="C23:F23"/>
    <mergeCell ref="D12:F12"/>
    <mergeCell ref="C33:D33"/>
    <mergeCell ref="C30:F30"/>
    <mergeCell ref="D20:F20"/>
    <mergeCell ref="E28:F28"/>
    <mergeCell ref="D15:F15"/>
    <mergeCell ref="D18:F18"/>
    <mergeCell ref="D19:F19"/>
    <mergeCell ref="C51:D51"/>
    <mergeCell ref="C52:D52"/>
    <mergeCell ref="D25:F25"/>
    <mergeCell ref="C46:F46"/>
    <mergeCell ref="C32:D32"/>
    <mergeCell ref="E26:F26"/>
    <mergeCell ref="C40:F40"/>
    <mergeCell ref="C42:F42"/>
    <mergeCell ref="D16:F16"/>
    <mergeCell ref="D11:F11"/>
    <mergeCell ref="D5:F5"/>
    <mergeCell ref="D7:F7"/>
    <mergeCell ref="D9:F9"/>
  </mergeCells>
  <phoneticPr fontId="4"/>
  <dataValidations count="3">
    <dataValidation type="list" allowBlank="1" showInputMessage="1" showErrorMessage="1" sqref="D12:F12" xr:uid="{D81CE23F-73A5-4355-95E2-CAA61C70D314}">
      <formula1>$H$12:$I$12</formula1>
    </dataValidation>
    <dataValidation type="custom" imeMode="fullKatakana" allowBlank="1" showInputMessage="1" showErrorMessage="1" errorTitle="入力エラー" error="全角カナ以外入力できません" sqref="D8:F9" xr:uid="{4727C92C-2BEA-4ECE-990E-E7E46E007273}">
      <formula1>(D8=PHONETIC(D8))</formula1>
    </dataValidation>
    <dataValidation type="list" allowBlank="1" showInputMessage="1" showErrorMessage="1" sqref="D14:F14" xr:uid="{C379A66F-725B-4F9E-9351-CB48F2383133}">
      <formula1>$H$14:$I$14</formula1>
    </dataValidation>
  </dataValidations>
  <pageMargins left="0.25" right="0.25" top="0.75" bottom="0.75" header="0.3" footer="0.3"/>
  <pageSetup paperSize="9" scale="50" fitToHeight="0" orientation="portrait" r:id="rId1"/>
  <ignoredErrors>
    <ignoredError sqref="B38:B4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231C-6F2C-4076-83BB-B629D7817E38}">
  <sheetPr codeName="Sheet2">
    <tabColor rgb="FFFF0000"/>
    <pageSetUpPr fitToPage="1"/>
  </sheetPr>
  <dimension ref="A1:E26"/>
  <sheetViews>
    <sheetView workbookViewId="0">
      <selection activeCell="D8" sqref="D8:E8"/>
    </sheetView>
  </sheetViews>
  <sheetFormatPr defaultRowHeight="18.75" x14ac:dyDescent="0.4"/>
  <cols>
    <col min="4" max="5" width="33.625" customWidth="1"/>
  </cols>
  <sheetData>
    <row r="1" spans="1:5" x14ac:dyDescent="0.4">
      <c r="B1" s="187"/>
      <c r="C1" s="187"/>
      <c r="D1" s="187"/>
    </row>
    <row r="2" spans="1:5" ht="26.25" customHeight="1" x14ac:dyDescent="0.4">
      <c r="B2" s="202" t="s">
        <v>209</v>
      </c>
      <c r="C2" s="202"/>
      <c r="D2" s="202"/>
      <c r="E2" s="202"/>
    </row>
    <row r="3" spans="1:5" ht="13.5" customHeight="1" thickBot="1" x14ac:dyDescent="0.45">
      <c r="A3" s="1"/>
    </row>
    <row r="4" spans="1:5" ht="18.75" customHeight="1" x14ac:dyDescent="0.4">
      <c r="A4" s="191"/>
      <c r="B4" s="183" t="s">
        <v>196</v>
      </c>
      <c r="C4" s="192"/>
      <c r="D4" s="205" t="str">
        <f>IF(情報入力シート!D8="","",情報入力シート!D8)</f>
        <v/>
      </c>
      <c r="E4" s="207" t="str">
        <f>IF(情報入力シート!D9="","",情報入力シート!D9)</f>
        <v/>
      </c>
    </row>
    <row r="5" spans="1:5" ht="15" customHeight="1" x14ac:dyDescent="0.4">
      <c r="A5" s="191"/>
      <c r="B5" s="193"/>
      <c r="C5" s="194"/>
      <c r="D5" s="206"/>
      <c r="E5" s="208"/>
    </row>
    <row r="6" spans="1:5" ht="52.5" customHeight="1" thickBot="1" x14ac:dyDescent="0.45">
      <c r="A6" s="191"/>
      <c r="B6" s="184" t="s">
        <v>2</v>
      </c>
      <c r="C6" s="195"/>
      <c r="D6" s="112" t="str">
        <f>IF(情報入力シート!D6="","",情報入力シート!D6)</f>
        <v/>
      </c>
      <c r="E6" s="113" t="str">
        <f>IF(情報入力シート!D7="","",情報入力シート!D7)</f>
        <v/>
      </c>
    </row>
    <row r="7" spans="1:5" ht="51.75" customHeight="1" thickBot="1" x14ac:dyDescent="0.45">
      <c r="A7" s="191"/>
      <c r="B7" s="185" t="s">
        <v>3</v>
      </c>
      <c r="C7" s="186"/>
      <c r="D7" s="20" t="str">
        <f>IF(情報入力シート!D10="","",情報入力シート!D10)</f>
        <v/>
      </c>
      <c r="E7" s="14" t="str">
        <f>" （ "&amp;情報入力シート!D11&amp;" 歳 ） "</f>
        <v xml:space="preserve"> （  歳 ） </v>
      </c>
    </row>
    <row r="8" spans="1:5" ht="51.75" customHeight="1" thickBot="1" x14ac:dyDescent="0.45">
      <c r="A8" s="191"/>
      <c r="B8" s="185" t="s">
        <v>231</v>
      </c>
      <c r="C8" s="186"/>
      <c r="D8" s="196" t="str">
        <f>IF(情報入力シート!D13="","",情報入力シート!D13)</f>
        <v/>
      </c>
      <c r="E8" s="197"/>
    </row>
    <row r="9" spans="1:5" ht="26.25" customHeight="1" x14ac:dyDescent="0.4">
      <c r="A9" s="191"/>
      <c r="B9" s="183" t="s">
        <v>5</v>
      </c>
      <c r="C9" s="192"/>
      <c r="D9" s="198" t="str">
        <f>"　〒　"&amp;情報入力シート!D15</f>
        <v>　〒　</v>
      </c>
      <c r="E9" s="199"/>
    </row>
    <row r="10" spans="1:5" ht="39.75" customHeight="1" thickBot="1" x14ac:dyDescent="0.45">
      <c r="A10" s="191"/>
      <c r="B10" s="193"/>
      <c r="C10" s="194"/>
      <c r="D10" s="203" t="str">
        <f>情報入力シート!D16&amp;情報入力シート!D17</f>
        <v/>
      </c>
      <c r="E10" s="204"/>
    </row>
    <row r="11" spans="1:5" ht="33.75" customHeight="1" x14ac:dyDescent="0.4">
      <c r="A11" s="191"/>
      <c r="B11" s="183" t="s">
        <v>47</v>
      </c>
      <c r="C11" s="192"/>
      <c r="D11" s="200" t="str">
        <f>IF(情報入力シート!C41="","",情報入力シート!C41&amp;情報入力シート!D41)</f>
        <v/>
      </c>
      <c r="E11" s="201"/>
    </row>
    <row r="12" spans="1:5" ht="39" customHeight="1" thickBot="1" x14ac:dyDescent="0.45">
      <c r="A12" s="191"/>
      <c r="B12" s="184"/>
      <c r="C12" s="195"/>
      <c r="D12" s="120" t="str">
        <f>IF(情報入力シート!D41="","",情報入力シート!F41)</f>
        <v/>
      </c>
      <c r="E12" s="15" t="s">
        <v>188</v>
      </c>
    </row>
    <row r="13" spans="1:5" ht="45" customHeight="1" thickBot="1" x14ac:dyDescent="0.45">
      <c r="A13" s="191"/>
      <c r="B13" s="185" t="s">
        <v>21</v>
      </c>
      <c r="C13" s="186"/>
      <c r="D13" s="177" t="str">
        <f>IF(情報入力シート!D25="","",情報入力シート!D25)</f>
        <v/>
      </c>
      <c r="E13" s="178"/>
    </row>
    <row r="14" spans="1:5" ht="45" customHeight="1" thickBot="1" x14ac:dyDescent="0.45">
      <c r="A14" s="191"/>
      <c r="B14" s="185" t="s">
        <v>9</v>
      </c>
      <c r="C14" s="186"/>
      <c r="D14" s="19" t="str">
        <f>IF(情報入力シート!D26="","",情報入力シート!D26)</f>
        <v/>
      </c>
      <c r="E14" s="23" t="str">
        <f>"第"&amp;情報入力シート!E26&amp;"号"</f>
        <v>第号</v>
      </c>
    </row>
    <row r="15" spans="1:5" ht="45" customHeight="1" thickBot="1" x14ac:dyDescent="0.45">
      <c r="A15" s="191"/>
      <c r="B15" s="185" t="s">
        <v>11</v>
      </c>
      <c r="C15" s="186"/>
      <c r="D15" s="179" t="str">
        <f>IF(情報入力シート!E27="","",情報入力シート!E27)</f>
        <v/>
      </c>
      <c r="E15" s="180"/>
    </row>
    <row r="16" spans="1:5" ht="41.25" customHeight="1" x14ac:dyDescent="0.4">
      <c r="A16" s="191"/>
      <c r="B16" s="183" t="s">
        <v>13</v>
      </c>
      <c r="C16" s="24" t="s">
        <v>67</v>
      </c>
      <c r="D16" s="116" t="str">
        <f>IF(情報入力シート!E33="","",情報入力シート!E33)</f>
        <v/>
      </c>
      <c r="E16" s="117" t="str">
        <f>IF(情報入力シート!F33="","",情報入力シート!F33)</f>
        <v/>
      </c>
    </row>
    <row r="17" spans="1:5" ht="45" customHeight="1" thickBot="1" x14ac:dyDescent="0.45">
      <c r="A17" s="191"/>
      <c r="B17" s="184"/>
      <c r="C17" s="25" t="s">
        <v>16</v>
      </c>
      <c r="D17" s="179" t="str">
        <f>IF(情報入力シート!C33="","",情報入力シート!C33)</f>
        <v/>
      </c>
      <c r="E17" s="180"/>
    </row>
    <row r="18" spans="1:5" ht="55.5" customHeight="1" thickBot="1" x14ac:dyDescent="0.45">
      <c r="A18" s="191"/>
      <c r="B18" s="185" t="s">
        <v>22</v>
      </c>
      <c r="C18" s="186"/>
      <c r="D18" s="181" t="str">
        <f>IF(情報入力シート!D21="","",情報入力シート!D21)</f>
        <v/>
      </c>
      <c r="E18" s="182"/>
    </row>
    <row r="19" spans="1:5" x14ac:dyDescent="0.4">
      <c r="A19" s="1"/>
    </row>
    <row r="20" spans="1:5" x14ac:dyDescent="0.4">
      <c r="A20" s="1"/>
      <c r="B20" s="189" t="s">
        <v>202</v>
      </c>
      <c r="C20" s="189"/>
      <c r="D20" s="189"/>
      <c r="E20" s="189"/>
    </row>
    <row r="21" spans="1:5" x14ac:dyDescent="0.4">
      <c r="A21" s="1"/>
      <c r="B21" s="189"/>
      <c r="C21" s="189"/>
      <c r="D21" s="189"/>
      <c r="E21" s="189"/>
    </row>
    <row r="22" spans="1:5" ht="27.75" customHeight="1" x14ac:dyDescent="0.4">
      <c r="A22" s="1"/>
      <c r="C22" s="190">
        <f>情報入力シート!D5</f>
        <v>0</v>
      </c>
      <c r="D22" s="190"/>
    </row>
    <row r="23" spans="1:5" x14ac:dyDescent="0.4">
      <c r="A23" s="1"/>
    </row>
    <row r="24" spans="1:5" x14ac:dyDescent="0.4">
      <c r="A24" s="1"/>
      <c r="B24" s="187" t="s">
        <v>203</v>
      </c>
      <c r="C24" s="187"/>
      <c r="D24" s="187"/>
    </row>
    <row r="25" spans="1:5" x14ac:dyDescent="0.4">
      <c r="A25" s="1"/>
      <c r="B25" s="187" t="s">
        <v>206</v>
      </c>
      <c r="C25" s="187"/>
      <c r="D25" s="187"/>
    </row>
    <row r="26" spans="1:5" ht="27.75" customHeight="1" x14ac:dyDescent="0.4">
      <c r="A26" s="1"/>
      <c r="D26" s="188" t="str">
        <f>IF(情報入力シート!D6="","出願者氏名：　　　　　　　　　　　　　　　　印","出願者氏名：　　　　"&amp;情報入力シート!D6&amp;"　　"&amp;情報入力シート!D7&amp;"　　　印")</f>
        <v>出願者氏名：　　　　　　　　　　　　　　　　印</v>
      </c>
      <c r="E26" s="188"/>
    </row>
  </sheetData>
  <sheetProtection algorithmName="SHA-512" hashValue="Z3Gtmhmqcz26nbbAkfFCfMuWhugbGQQvCPFf8yXZhUYYll1FjpH3I0OYYPQSnBMVDhGRvBQvE03i/nXG1Ru9Qg==" saltValue="DplL6DRvoN4yEF5NCgDx4w==" spinCount="100000" sheet="1" objects="1" scenarios="1"/>
  <mergeCells count="29">
    <mergeCell ref="D8:E8"/>
    <mergeCell ref="D9:E9"/>
    <mergeCell ref="D11:E11"/>
    <mergeCell ref="B1:D1"/>
    <mergeCell ref="B2:E2"/>
    <mergeCell ref="D10:E10"/>
    <mergeCell ref="D4:D5"/>
    <mergeCell ref="E4:E5"/>
    <mergeCell ref="A4:A18"/>
    <mergeCell ref="B4:C5"/>
    <mergeCell ref="B6:C6"/>
    <mergeCell ref="B7:C7"/>
    <mergeCell ref="B9:C10"/>
    <mergeCell ref="B11:C12"/>
    <mergeCell ref="B15:C15"/>
    <mergeCell ref="B13:C13"/>
    <mergeCell ref="B14:C14"/>
    <mergeCell ref="B8:C8"/>
    <mergeCell ref="B25:D25"/>
    <mergeCell ref="D26:E26"/>
    <mergeCell ref="B20:E21"/>
    <mergeCell ref="C22:D22"/>
    <mergeCell ref="B24:D24"/>
    <mergeCell ref="D13:E13"/>
    <mergeCell ref="D15:E15"/>
    <mergeCell ref="D17:E17"/>
    <mergeCell ref="D18:E18"/>
    <mergeCell ref="B16:B17"/>
    <mergeCell ref="B18:C18"/>
  </mergeCells>
  <phoneticPr fontId="4"/>
  <pageMargins left="0.70866141732283472" right="0.70866141732283472" top="1.1417322834645669" bottom="0.74803149606299213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93BE8-CAC6-477E-B67E-4D45A7416CE1}">
  <sheetPr codeName="Sheet3">
    <tabColor rgb="FFFFC000"/>
    <pageSetUpPr fitToPage="1"/>
  </sheetPr>
  <dimension ref="B1:J44"/>
  <sheetViews>
    <sheetView workbookViewId="0">
      <selection activeCell="F16" sqref="F16:I16"/>
    </sheetView>
  </sheetViews>
  <sheetFormatPr defaultRowHeight="18.75" x14ac:dyDescent="0.4"/>
  <cols>
    <col min="1" max="1" width="4.75" customWidth="1"/>
    <col min="3" max="3" width="11.875" customWidth="1"/>
    <col min="8" max="8" width="11.125" customWidth="1"/>
    <col min="9" max="9" width="10.25" bestFit="1" customWidth="1"/>
    <col min="10" max="10" width="4.25" customWidth="1"/>
  </cols>
  <sheetData>
    <row r="1" spans="2:9" x14ac:dyDescent="0.4">
      <c r="B1" s="118" t="s">
        <v>205</v>
      </c>
    </row>
    <row r="2" spans="2:9" ht="4.5" customHeight="1" x14ac:dyDescent="0.4"/>
    <row r="3" spans="2:9" ht="27.75" customHeight="1" x14ac:dyDescent="0.4">
      <c r="B3" s="209" t="s">
        <v>216</v>
      </c>
      <c r="C3" s="209"/>
      <c r="D3" s="209"/>
      <c r="E3" s="209"/>
      <c r="F3" s="209"/>
      <c r="G3" s="209"/>
      <c r="H3" s="209"/>
      <c r="I3" s="209"/>
    </row>
    <row r="4" spans="2:9" ht="6" customHeight="1" x14ac:dyDescent="0.4"/>
    <row r="5" spans="2:9" x14ac:dyDescent="0.4">
      <c r="B5" t="s">
        <v>34</v>
      </c>
      <c r="C5" s="132" t="s">
        <v>214</v>
      </c>
      <c r="D5" s="132"/>
      <c r="F5" s="217" t="str">
        <f>IF(情報入力シート!D15="","",情報入力シート!D15)</f>
        <v/>
      </c>
      <c r="G5" s="217"/>
      <c r="H5" s="217"/>
      <c r="I5" s="217"/>
    </row>
    <row r="6" spans="2:9" ht="21" customHeight="1" x14ac:dyDescent="0.4">
      <c r="D6" s="221" t="str">
        <f>情報入力シート!D16&amp;情報入力シート!D17</f>
        <v/>
      </c>
      <c r="E6" s="221"/>
      <c r="F6" s="221"/>
      <c r="G6" s="221"/>
      <c r="H6" s="221"/>
      <c r="I6" s="221"/>
    </row>
    <row r="7" spans="2:9" ht="25.5" customHeight="1" x14ac:dyDescent="0.4">
      <c r="D7" s="221"/>
      <c r="E7" s="221"/>
      <c r="F7" s="221"/>
      <c r="G7" s="221"/>
      <c r="H7" s="221"/>
      <c r="I7" s="221"/>
    </row>
    <row r="8" spans="2:9" x14ac:dyDescent="0.4">
      <c r="C8" s="132" t="s">
        <v>215</v>
      </c>
      <c r="D8" s="133"/>
      <c r="E8" s="134"/>
      <c r="F8" s="223" t="str">
        <f>IF(情報入力シート!D18="","",情報入力シート!D18)</f>
        <v/>
      </c>
      <c r="G8" s="223"/>
      <c r="H8" s="223"/>
      <c r="I8" s="223"/>
    </row>
    <row r="9" spans="2:9" ht="35.1" customHeight="1" x14ac:dyDescent="0.4">
      <c r="D9" s="221" t="str">
        <f>IF(情報入力シート!D19="","",情報入力シート!D19)</f>
        <v/>
      </c>
      <c r="E9" s="221"/>
      <c r="F9" s="221"/>
      <c r="G9" s="221"/>
      <c r="H9" s="221"/>
      <c r="I9" s="221"/>
    </row>
    <row r="10" spans="2:9" ht="9" customHeight="1" x14ac:dyDescent="0.4">
      <c r="D10" s="130"/>
      <c r="E10" s="130"/>
      <c r="F10" s="130"/>
      <c r="G10" s="130"/>
      <c r="H10" s="130"/>
      <c r="I10" s="130"/>
    </row>
    <row r="11" spans="2:9" x14ac:dyDescent="0.4">
      <c r="C11" s="132" t="s">
        <v>197</v>
      </c>
      <c r="D11" s="135"/>
      <c r="E11" s="13"/>
      <c r="F11" s="217" t="str">
        <f>IF(情報入力シート!D8="","",情報入力シート!D8)</f>
        <v/>
      </c>
      <c r="G11" s="217"/>
      <c r="H11" s="217" t="str">
        <f>IF(情報入力シート!D9="","",情報入力シート!D9)</f>
        <v/>
      </c>
      <c r="I11" s="217"/>
    </row>
    <row r="12" spans="2:9" x14ac:dyDescent="0.4">
      <c r="C12" s="132" t="s">
        <v>48</v>
      </c>
      <c r="D12" s="135"/>
      <c r="E12" s="13"/>
      <c r="F12" s="217" t="str">
        <f>IF(情報入力シート!D6="","",情報入力シート!D6)</f>
        <v/>
      </c>
      <c r="G12" s="217"/>
      <c r="H12" s="217" t="str">
        <f>IF(情報入力シート!D7="","",情報入力シート!D7)</f>
        <v/>
      </c>
      <c r="I12" s="217"/>
    </row>
    <row r="13" spans="2:9" ht="9" customHeight="1" x14ac:dyDescent="0.4">
      <c r="C13" s="132"/>
      <c r="D13" s="132"/>
    </row>
    <row r="14" spans="2:9" x14ac:dyDescent="0.4">
      <c r="C14" s="132" t="s">
        <v>49</v>
      </c>
      <c r="D14" s="132"/>
      <c r="F14" s="220" t="str">
        <f>IF(情報入力シート!D12="","",情報入力シート!D12)</f>
        <v/>
      </c>
      <c r="G14" s="217"/>
      <c r="H14" s="217"/>
      <c r="I14" s="217"/>
    </row>
    <row r="15" spans="2:9" ht="9" customHeight="1" x14ac:dyDescent="0.4">
      <c r="C15" s="132"/>
      <c r="D15" s="132"/>
    </row>
    <row r="16" spans="2:9" x14ac:dyDescent="0.4">
      <c r="C16" s="132" t="s">
        <v>50</v>
      </c>
      <c r="D16" s="132"/>
      <c r="F16" s="220" t="str">
        <f>IF(情報入力シート!D10="","",情報入力シート!D10)</f>
        <v/>
      </c>
      <c r="G16" s="217"/>
      <c r="H16" s="217"/>
      <c r="I16" s="217"/>
    </row>
    <row r="17" spans="2:10" ht="9" customHeight="1" x14ac:dyDescent="0.4">
      <c r="C17" s="132"/>
      <c r="D17" s="132"/>
      <c r="F17" s="127"/>
      <c r="G17" s="128"/>
      <c r="H17" s="128"/>
      <c r="I17" s="128"/>
    </row>
    <row r="18" spans="2:10" x14ac:dyDescent="0.4">
      <c r="C18" s="132" t="s">
        <v>211</v>
      </c>
      <c r="D18" s="132"/>
      <c r="F18" s="222" t="str">
        <f>IF(情報入力シート!D20="","",情報入力シート!D20)</f>
        <v/>
      </c>
      <c r="G18" s="222"/>
      <c r="H18" s="222"/>
      <c r="I18" s="222"/>
    </row>
    <row r="19" spans="2:10" ht="9" customHeight="1" x14ac:dyDescent="0.4"/>
    <row r="20" spans="2:10" ht="24.95" customHeight="1" x14ac:dyDescent="0.4">
      <c r="B20" s="132" t="s">
        <v>32</v>
      </c>
      <c r="C20" s="218" t="str">
        <f>IF(情報入力シート!E38=0,"",情報入力シート!E38)</f>
        <v/>
      </c>
      <c r="D20" s="218"/>
      <c r="E20" s="219" t="str">
        <f>IF(情報入力シート!C38=0,"",情報入力シート!C38&amp;情報入力シート!D38)</f>
        <v/>
      </c>
      <c r="F20" s="219"/>
      <c r="G20" s="219"/>
      <c r="H20" s="219"/>
      <c r="I20" s="22" t="str">
        <f>IF(E20="","","入学")</f>
        <v/>
      </c>
    </row>
    <row r="21" spans="2:10" ht="24.95" customHeight="1" x14ac:dyDescent="0.4">
      <c r="B21" t="s">
        <v>33</v>
      </c>
      <c r="C21" s="218" t="str">
        <f>IF(情報入力シート!F38=0,"",情報入力シート!F38)</f>
        <v/>
      </c>
      <c r="D21" s="218"/>
      <c r="E21" s="219" t="str">
        <f>IF(情報入力シート!C38=0,"",情報入力シート!C38&amp;情報入力シート!D38)</f>
        <v/>
      </c>
      <c r="F21" s="219"/>
      <c r="G21" s="219"/>
      <c r="H21" s="219"/>
      <c r="I21" s="22" t="str">
        <f>IF(E21="","","卒業")</f>
        <v/>
      </c>
    </row>
    <row r="22" spans="2:10" ht="24.95" customHeight="1" x14ac:dyDescent="0.4">
      <c r="C22" s="218" t="str">
        <f>IF(情報入力シート!E39=0,"",情報入力シート!E39)</f>
        <v/>
      </c>
      <c r="D22" s="218"/>
      <c r="E22" s="219" t="str">
        <f>IF(情報入力シート!C39=0,"",情報入力シート!C39&amp;情報入力シート!D39)</f>
        <v/>
      </c>
      <c r="F22" s="219"/>
      <c r="G22" s="219"/>
      <c r="H22" s="219"/>
      <c r="I22" s="119" t="str">
        <f>IF(E22="","","入学")</f>
        <v/>
      </c>
    </row>
    <row r="23" spans="2:10" ht="24.95" customHeight="1" x14ac:dyDescent="0.4">
      <c r="C23" s="218" t="str">
        <f>IF(情報入力シート!F39=0,"",情報入力シート!F39)</f>
        <v/>
      </c>
      <c r="D23" s="218"/>
      <c r="E23" s="219" t="str">
        <f>IF(情報入力シート!C39=0,"",情報入力シート!C39&amp;情報入力シート!D39)</f>
        <v/>
      </c>
      <c r="F23" s="219"/>
      <c r="G23" s="219"/>
      <c r="H23" s="219"/>
      <c r="I23" s="119" t="str">
        <f>IF(E23="","","卒業")</f>
        <v/>
      </c>
    </row>
    <row r="24" spans="2:10" ht="24.95" customHeight="1" x14ac:dyDescent="0.4">
      <c r="C24" s="218" t="str">
        <f>IF(情報入力シート!E41=0,"",情報入力シート!E41)</f>
        <v/>
      </c>
      <c r="D24" s="218"/>
      <c r="E24" s="219" t="str">
        <f>IF(情報入力シート!C41=0,"",情報入力シート!C41&amp;情報入力シート!D41)</f>
        <v/>
      </c>
      <c r="F24" s="219"/>
      <c r="G24" s="219"/>
      <c r="H24" s="219"/>
      <c r="I24" s="22" t="str">
        <f>IF(E24="","","入学")</f>
        <v/>
      </c>
    </row>
    <row r="25" spans="2:10" ht="24.95" customHeight="1" x14ac:dyDescent="0.4">
      <c r="C25" s="218" t="str">
        <f>IF(情報入力シート!F41=0,"",情報入力シート!F41)</f>
        <v/>
      </c>
      <c r="D25" s="218"/>
      <c r="E25" s="219" t="str">
        <f>IF(情報入力シート!C41=0,"",情報入力シート!C41&amp;情報入力シート!D41)</f>
        <v/>
      </c>
      <c r="F25" s="219"/>
      <c r="G25" s="219"/>
      <c r="H25" s="219"/>
      <c r="I25" s="22" t="str">
        <f>IF(E25="","","卒業")</f>
        <v/>
      </c>
    </row>
    <row r="26" spans="2:10" ht="24.95" customHeight="1" x14ac:dyDescent="0.4">
      <c r="C26" s="218" t="str">
        <f>IF(情報入力シート!E44=0,"",情報入力シート!E44)</f>
        <v/>
      </c>
      <c r="D26" s="218"/>
      <c r="E26" s="219" t="str">
        <f>IF(情報入力シート!C44=0,"",情報入力シート!C44&amp;情報入力シート!D44)</f>
        <v/>
      </c>
      <c r="F26" s="219"/>
      <c r="G26" s="219"/>
      <c r="H26" s="219"/>
      <c r="I26" s="22" t="str">
        <f>IF(E26="","","入学")</f>
        <v/>
      </c>
    </row>
    <row r="27" spans="2:10" ht="11.25" customHeight="1" x14ac:dyDescent="0.4">
      <c r="J27" s="16"/>
    </row>
    <row r="28" spans="2:10" ht="24.95" customHeight="1" x14ac:dyDescent="0.4">
      <c r="B28" s="132" t="s">
        <v>29</v>
      </c>
      <c r="C28" s="26" t="str">
        <f>IF(情報入力シート!E49=0,"",情報入力シート!E49)</f>
        <v/>
      </c>
      <c r="D28" s="214" t="str">
        <f>IF(情報入力シート!C49=0,"",情報入力シート!C49)</f>
        <v/>
      </c>
      <c r="E28" s="214"/>
      <c r="F28" s="214"/>
      <c r="G28" s="21" t="str">
        <f>IF(D28="","","入職")</f>
        <v/>
      </c>
      <c r="H28" s="18" t="str">
        <f>IF(I28="","","（退職日：")</f>
        <v/>
      </c>
      <c r="I28" s="129" t="str">
        <f>IF(情報入力シート!F49=0,"",情報入力シート!F49)</f>
        <v/>
      </c>
      <c r="J28" s="27" t="str">
        <f>IF(I28="","","）")</f>
        <v/>
      </c>
    </row>
    <row r="29" spans="2:10" ht="24.95" customHeight="1" x14ac:dyDescent="0.4">
      <c r="C29" s="26" t="str">
        <f>IF(情報入力シート!E50=0,"",情報入力シート!E50)</f>
        <v/>
      </c>
      <c r="D29" s="214" t="str">
        <f>IF(情報入力シート!C50=0,"",情報入力シート!C50)</f>
        <v/>
      </c>
      <c r="E29" s="214"/>
      <c r="F29" s="214"/>
      <c r="G29" s="21" t="str">
        <f t="shared" ref="G29:G35" si="0">IF(D29="","","入職")</f>
        <v/>
      </c>
      <c r="H29" s="18" t="str">
        <f t="shared" ref="H29:H35" si="1">IF(I29="","","（退職日：")</f>
        <v/>
      </c>
      <c r="I29" s="129" t="str">
        <f>IF(情報入力シート!F50=0,"",情報入力シート!F50)</f>
        <v/>
      </c>
      <c r="J29" s="27" t="str">
        <f t="shared" ref="J29:J35" si="2">IF(I29="","","）")</f>
        <v/>
      </c>
    </row>
    <row r="30" spans="2:10" ht="24.95" customHeight="1" x14ac:dyDescent="0.4">
      <c r="C30" s="26" t="str">
        <f>IF(情報入力シート!E51=0,"",情報入力シート!E51)</f>
        <v/>
      </c>
      <c r="D30" s="214" t="str">
        <f>IF(情報入力シート!C51=0,"",情報入力シート!C51)</f>
        <v/>
      </c>
      <c r="E30" s="214"/>
      <c r="F30" s="214"/>
      <c r="G30" s="21" t="str">
        <f t="shared" si="0"/>
        <v/>
      </c>
      <c r="H30" s="18" t="str">
        <f t="shared" si="1"/>
        <v/>
      </c>
      <c r="I30" s="129" t="str">
        <f>IF(情報入力シート!F51=0,"",情報入力シート!F51)</f>
        <v/>
      </c>
      <c r="J30" s="27" t="str">
        <f t="shared" si="2"/>
        <v/>
      </c>
    </row>
    <row r="31" spans="2:10" ht="24.95" customHeight="1" x14ac:dyDescent="0.4">
      <c r="C31" s="26" t="str">
        <f>IF(情報入力シート!E52=0,"",情報入力シート!E52)</f>
        <v/>
      </c>
      <c r="D31" s="214" t="str">
        <f>IF(情報入力シート!C52=0,"",情報入力シート!C52)</f>
        <v/>
      </c>
      <c r="E31" s="214"/>
      <c r="F31" s="214"/>
      <c r="G31" s="21" t="str">
        <f t="shared" si="0"/>
        <v/>
      </c>
      <c r="H31" s="18" t="str">
        <f t="shared" si="1"/>
        <v/>
      </c>
      <c r="I31" s="129" t="str">
        <f>IF(情報入力シート!F52=0,"",情報入力シート!F52)</f>
        <v/>
      </c>
      <c r="J31" s="27" t="str">
        <f t="shared" si="2"/>
        <v/>
      </c>
    </row>
    <row r="32" spans="2:10" ht="24.95" customHeight="1" x14ac:dyDescent="0.4">
      <c r="C32" s="26" t="str">
        <f>IF(情報入力シート!E53=0,"",情報入力シート!E53)</f>
        <v/>
      </c>
      <c r="D32" s="214" t="str">
        <f>IF(情報入力シート!C53=0,"",情報入力シート!C53)</f>
        <v/>
      </c>
      <c r="E32" s="214"/>
      <c r="F32" s="214"/>
      <c r="G32" s="21" t="str">
        <f t="shared" si="0"/>
        <v/>
      </c>
      <c r="H32" s="18" t="str">
        <f t="shared" si="1"/>
        <v/>
      </c>
      <c r="I32" s="129" t="str">
        <f>IF(情報入力シート!F53=0,"",情報入力シート!F53)</f>
        <v/>
      </c>
      <c r="J32" s="27" t="str">
        <f t="shared" si="2"/>
        <v/>
      </c>
    </row>
    <row r="33" spans="2:10" ht="24.95" customHeight="1" x14ac:dyDescent="0.4">
      <c r="C33" s="26" t="str">
        <f>IF(情報入力シート!E54=0,"",情報入力シート!E54)</f>
        <v/>
      </c>
      <c r="D33" s="214" t="str">
        <f>IF(情報入力シート!C54=0,"",情報入力シート!C54)</f>
        <v/>
      </c>
      <c r="E33" s="214"/>
      <c r="F33" s="214"/>
      <c r="G33" s="21" t="str">
        <f t="shared" si="0"/>
        <v/>
      </c>
      <c r="H33" s="18" t="str">
        <f t="shared" si="1"/>
        <v/>
      </c>
      <c r="I33" s="129" t="str">
        <f>IF(情報入力シート!F54=0,"",情報入力シート!F54)</f>
        <v/>
      </c>
      <c r="J33" s="27" t="str">
        <f t="shared" si="2"/>
        <v/>
      </c>
    </row>
    <row r="34" spans="2:10" ht="24.95" customHeight="1" x14ac:dyDescent="0.4">
      <c r="C34" s="26" t="str">
        <f>IF(情報入力シート!E55=0,"",情報入力シート!E55)</f>
        <v/>
      </c>
      <c r="D34" s="214" t="str">
        <f>IF(情報入力シート!C55=0,"",情報入力シート!C55)</f>
        <v/>
      </c>
      <c r="E34" s="214"/>
      <c r="F34" s="214"/>
      <c r="G34" s="21" t="str">
        <f t="shared" si="0"/>
        <v/>
      </c>
      <c r="H34" s="18" t="str">
        <f t="shared" si="1"/>
        <v/>
      </c>
      <c r="I34" s="129" t="str">
        <f>IF(情報入力シート!F55=0,"",情報入力シート!F55)</f>
        <v/>
      </c>
      <c r="J34" s="27" t="str">
        <f t="shared" si="2"/>
        <v/>
      </c>
    </row>
    <row r="35" spans="2:10" ht="24.95" customHeight="1" x14ac:dyDescent="0.4">
      <c r="C35" s="26" t="str">
        <f>IF(情報入力シート!E56=0,"",情報入力シート!E56)</f>
        <v/>
      </c>
      <c r="D35" s="214" t="str">
        <f>IF(情報入力シート!C56=0,"",情報入力シート!C56)</f>
        <v/>
      </c>
      <c r="E35" s="214"/>
      <c r="F35" s="214"/>
      <c r="G35" s="21" t="str">
        <f t="shared" si="0"/>
        <v/>
      </c>
      <c r="H35" s="18" t="str">
        <f t="shared" si="1"/>
        <v/>
      </c>
      <c r="I35" s="129" t="str">
        <f>IF(情報入力シート!F56=0,"",情報入力シート!F56)</f>
        <v/>
      </c>
      <c r="J35" s="27" t="str">
        <f t="shared" si="2"/>
        <v/>
      </c>
    </row>
    <row r="36" spans="2:10" ht="10.5" customHeight="1" x14ac:dyDescent="0.4"/>
    <row r="37" spans="2:10" ht="24.95" customHeight="1" x14ac:dyDescent="0.4">
      <c r="B37" s="132" t="s">
        <v>30</v>
      </c>
      <c r="C37" s="215" t="str">
        <f>IF(情報入力シート!E61=0,"",情報入力シート!E61)</f>
        <v/>
      </c>
      <c r="D37" s="216"/>
      <c r="E37" s="214" t="str">
        <f>IF(情報入力シート!C61=0,"",情報入力シート!C61)</f>
        <v/>
      </c>
      <c r="F37" s="214"/>
      <c r="G37" s="214"/>
      <c r="H37" s="214"/>
      <c r="I37" s="214"/>
      <c r="J37" s="214"/>
    </row>
    <row r="38" spans="2:10" ht="24.95" customHeight="1" x14ac:dyDescent="0.4">
      <c r="C38" s="215" t="str">
        <f>IF(情報入力シート!E62=0,"",情報入力シート!E62)</f>
        <v/>
      </c>
      <c r="D38" s="216"/>
      <c r="E38" s="213" t="str">
        <f>IF(情報入力シート!C62=0,"",情報入力シート!C62)</f>
        <v/>
      </c>
      <c r="F38" s="213"/>
      <c r="G38" s="213"/>
      <c r="H38" s="213"/>
      <c r="I38" s="213"/>
      <c r="J38" s="213"/>
    </row>
    <row r="39" spans="2:10" ht="7.5" customHeight="1" x14ac:dyDescent="0.4"/>
    <row r="40" spans="2:10" x14ac:dyDescent="0.4">
      <c r="B40" t="s">
        <v>31</v>
      </c>
    </row>
    <row r="41" spans="2:10" ht="3.75" customHeight="1" x14ac:dyDescent="0.4"/>
    <row r="42" spans="2:10" x14ac:dyDescent="0.4">
      <c r="B42" s="212">
        <f>情報入力シート!D5</f>
        <v>0</v>
      </c>
      <c r="C42" s="212"/>
      <c r="D42" s="212"/>
    </row>
    <row r="43" spans="2:10" ht="3.75" customHeight="1" x14ac:dyDescent="0.4"/>
    <row r="44" spans="2:10" x14ac:dyDescent="0.4">
      <c r="E44" s="21" t="s">
        <v>193</v>
      </c>
      <c r="F44" s="210" t="str">
        <f>IF(情報入力シート!D6="","",情報入力シート!D6)</f>
        <v/>
      </c>
      <c r="G44" s="210"/>
      <c r="H44" s="211" t="str">
        <f>IF(情報入力シート!D7="","",情報入力シート!D7)</f>
        <v/>
      </c>
      <c r="I44" s="211"/>
      <c r="J44" s="136" t="s">
        <v>194</v>
      </c>
    </row>
  </sheetData>
  <sheetProtection algorithmName="SHA-512" hashValue="e1oAnrMDUU+OCppuznfwYXfT4wl7q00Ab4B7ovrersQ6c07at9x2hc/+0tuxHssq3ocHrfdFfqEKxChAAWE8gA==" saltValue="dsqLMu0HhRiEYrVcWVmqfQ==" spinCount="100000" sheet="1" objects="1" scenarios="1"/>
  <mergeCells count="41">
    <mergeCell ref="F5:I5"/>
    <mergeCell ref="C25:D25"/>
    <mergeCell ref="E20:H20"/>
    <mergeCell ref="E21:H21"/>
    <mergeCell ref="E24:H24"/>
    <mergeCell ref="E25:H25"/>
    <mergeCell ref="F16:I16"/>
    <mergeCell ref="C20:D20"/>
    <mergeCell ref="C21:D21"/>
    <mergeCell ref="C24:D24"/>
    <mergeCell ref="D6:I7"/>
    <mergeCell ref="C22:D22"/>
    <mergeCell ref="C23:D23"/>
    <mergeCell ref="F18:I18"/>
    <mergeCell ref="F8:I8"/>
    <mergeCell ref="D9:I9"/>
    <mergeCell ref="F11:G11"/>
    <mergeCell ref="H11:I11"/>
    <mergeCell ref="F12:G12"/>
    <mergeCell ref="H12:I12"/>
    <mergeCell ref="C26:D26"/>
    <mergeCell ref="E26:H26"/>
    <mergeCell ref="E22:H22"/>
    <mergeCell ref="E23:H23"/>
    <mergeCell ref="F14:I14"/>
    <mergeCell ref="B3:I3"/>
    <mergeCell ref="F44:G44"/>
    <mergeCell ref="H44:I44"/>
    <mergeCell ref="B42:D42"/>
    <mergeCell ref="E38:J38"/>
    <mergeCell ref="D31:F31"/>
    <mergeCell ref="C37:D37"/>
    <mergeCell ref="C38:D38"/>
    <mergeCell ref="D32:F32"/>
    <mergeCell ref="D33:F33"/>
    <mergeCell ref="D34:F34"/>
    <mergeCell ref="D35:F35"/>
    <mergeCell ref="E37:J37"/>
    <mergeCell ref="D28:F28"/>
    <mergeCell ref="D29:F29"/>
    <mergeCell ref="D30:F30"/>
  </mergeCells>
  <phoneticPr fontId="4"/>
  <pageMargins left="0.31496062992125984" right="0.31496062992125984" top="0.35433070866141736" bottom="0.35433070866141736" header="0.31496062992125984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D8FF-CCA4-470C-B75A-21BA5CCF60A0}">
  <sheetPr codeName="Sheet4">
    <tabColor rgb="FF00B050"/>
  </sheetPr>
  <dimension ref="A1:DJ2"/>
  <sheetViews>
    <sheetView workbookViewId="0">
      <selection activeCell="Y18" sqref="Y18"/>
    </sheetView>
  </sheetViews>
  <sheetFormatPr defaultRowHeight="18.75" x14ac:dyDescent="0.4"/>
  <cols>
    <col min="1" max="1" width="9.875" bestFit="1" customWidth="1"/>
    <col min="2" max="2" width="11" bestFit="1" customWidth="1"/>
    <col min="3" max="3" width="15.125" bestFit="1" customWidth="1"/>
    <col min="5" max="5" width="14.375" bestFit="1" customWidth="1"/>
    <col min="6" max="6" width="16.5" bestFit="1" customWidth="1"/>
    <col min="8" max="8" width="14" bestFit="1" customWidth="1"/>
    <col min="9" max="9" width="9.875" bestFit="1" customWidth="1"/>
    <col min="10" max="10" width="11" bestFit="1" customWidth="1"/>
    <col min="16" max="16" width="19.75" customWidth="1"/>
    <col min="17" max="17" width="26.75" customWidth="1"/>
    <col min="20" max="20" width="14.75" bestFit="1" customWidth="1"/>
    <col min="31" max="31" width="15.25" customWidth="1"/>
    <col min="32" max="32" width="16.75" customWidth="1"/>
    <col min="36" max="36" width="13" bestFit="1" customWidth="1"/>
    <col min="37" max="37" width="9.875" bestFit="1" customWidth="1"/>
    <col min="38" max="38" width="9.25" bestFit="1" customWidth="1"/>
    <col min="50" max="50" width="14.75" bestFit="1" customWidth="1"/>
    <col min="75" max="75" width="13.375" customWidth="1"/>
    <col min="76" max="76" width="13.125" customWidth="1"/>
    <col min="77" max="77" width="15.375" customWidth="1"/>
    <col min="84" max="84" width="13.125" customWidth="1"/>
  </cols>
  <sheetData>
    <row r="1" spans="1:114" x14ac:dyDescent="0.15">
      <c r="A1" s="42" t="s">
        <v>71</v>
      </c>
      <c r="B1" s="40" t="s">
        <v>72</v>
      </c>
      <c r="C1" s="40" t="s">
        <v>73</v>
      </c>
      <c r="D1" s="40" t="s">
        <v>74</v>
      </c>
      <c r="E1" s="41" t="s">
        <v>75</v>
      </c>
      <c r="F1" s="42" t="s">
        <v>76</v>
      </c>
      <c r="G1" s="42" t="s">
        <v>77</v>
      </c>
      <c r="H1" s="28" t="s">
        <v>78</v>
      </c>
      <c r="I1" s="42" t="s">
        <v>79</v>
      </c>
      <c r="J1" s="42" t="s">
        <v>80</v>
      </c>
      <c r="K1" s="42" t="s">
        <v>81</v>
      </c>
      <c r="L1" s="40" t="s">
        <v>82</v>
      </c>
      <c r="M1" s="28" t="s">
        <v>83</v>
      </c>
      <c r="N1" s="28" t="s">
        <v>84</v>
      </c>
      <c r="O1" s="28" t="s">
        <v>85</v>
      </c>
      <c r="P1" s="40" t="s">
        <v>86</v>
      </c>
      <c r="Q1" s="40" t="s">
        <v>87</v>
      </c>
      <c r="R1" s="28" t="s">
        <v>88</v>
      </c>
      <c r="S1" s="28" t="s">
        <v>89</v>
      </c>
      <c r="T1" s="40" t="s">
        <v>90</v>
      </c>
      <c r="U1" s="28" t="s">
        <v>91</v>
      </c>
      <c r="V1" s="42" t="s">
        <v>92</v>
      </c>
      <c r="W1" s="28" t="s">
        <v>93</v>
      </c>
      <c r="X1" s="28" t="s">
        <v>94</v>
      </c>
      <c r="Y1" s="42" t="s">
        <v>95</v>
      </c>
      <c r="Z1" s="28" t="s">
        <v>96</v>
      </c>
      <c r="AA1" s="28" t="s">
        <v>97</v>
      </c>
      <c r="AB1" s="28" t="s">
        <v>98</v>
      </c>
      <c r="AC1" s="28" t="s">
        <v>99</v>
      </c>
      <c r="AD1" s="28" t="s">
        <v>100</v>
      </c>
      <c r="AE1" s="40" t="s">
        <v>159</v>
      </c>
      <c r="AF1" s="40" t="s">
        <v>160</v>
      </c>
      <c r="AG1" s="42" t="s">
        <v>101</v>
      </c>
      <c r="AH1" s="42" t="s">
        <v>102</v>
      </c>
      <c r="AI1" s="28" t="s">
        <v>103</v>
      </c>
      <c r="AJ1" s="40" t="s">
        <v>104</v>
      </c>
      <c r="AK1" s="28" t="s">
        <v>105</v>
      </c>
      <c r="AL1" s="40" t="s">
        <v>106</v>
      </c>
      <c r="AM1" s="28" t="s">
        <v>107</v>
      </c>
      <c r="AN1" s="40" t="s">
        <v>108</v>
      </c>
      <c r="AO1" s="28" t="s">
        <v>109</v>
      </c>
      <c r="AP1" s="28" t="s">
        <v>110</v>
      </c>
      <c r="AQ1" s="42" t="s">
        <v>111</v>
      </c>
      <c r="AR1" s="42" t="s">
        <v>112</v>
      </c>
      <c r="AS1" s="42" t="s">
        <v>113</v>
      </c>
      <c r="AT1" s="42" t="s">
        <v>114</v>
      </c>
      <c r="AU1" s="42" t="s">
        <v>115</v>
      </c>
      <c r="AV1" s="42" t="s">
        <v>116</v>
      </c>
      <c r="AW1" s="42" t="s">
        <v>117</v>
      </c>
      <c r="AX1" s="42" t="s">
        <v>118</v>
      </c>
      <c r="AY1" s="42" t="s">
        <v>119</v>
      </c>
      <c r="AZ1" s="28" t="s">
        <v>120</v>
      </c>
      <c r="BA1" s="42" t="s">
        <v>121</v>
      </c>
      <c r="BB1" s="28" t="s">
        <v>122</v>
      </c>
      <c r="BC1" s="28" t="s">
        <v>123</v>
      </c>
      <c r="BD1" s="28" t="s">
        <v>124</v>
      </c>
      <c r="BE1" s="28" t="s">
        <v>125</v>
      </c>
      <c r="BF1" s="28" t="s">
        <v>126</v>
      </c>
      <c r="BG1" s="28" t="s">
        <v>127</v>
      </c>
      <c r="BH1" s="28" t="s">
        <v>128</v>
      </c>
      <c r="BI1" s="28" t="s">
        <v>129</v>
      </c>
      <c r="BJ1" s="28" t="s">
        <v>130</v>
      </c>
      <c r="BK1" s="28" t="s">
        <v>131</v>
      </c>
      <c r="BL1" s="28" t="s">
        <v>132</v>
      </c>
      <c r="BM1" s="28" t="s">
        <v>133</v>
      </c>
      <c r="BN1" s="42" t="s">
        <v>134</v>
      </c>
      <c r="BO1" s="42" t="s">
        <v>135</v>
      </c>
      <c r="BP1" s="28" t="s">
        <v>136</v>
      </c>
      <c r="BQ1" s="28" t="s">
        <v>137</v>
      </c>
      <c r="BR1" s="28" t="s">
        <v>138</v>
      </c>
      <c r="BS1" s="28" t="s">
        <v>139</v>
      </c>
      <c r="BT1" s="28" t="s">
        <v>140</v>
      </c>
      <c r="BU1" s="28" t="s">
        <v>141</v>
      </c>
      <c r="BV1" s="28" t="s">
        <v>142</v>
      </c>
      <c r="BW1" s="99" t="s">
        <v>143</v>
      </c>
      <c r="BX1" s="99" t="s">
        <v>144</v>
      </c>
      <c r="BY1" s="99" t="s">
        <v>145</v>
      </c>
      <c r="BZ1" s="29" t="s">
        <v>146</v>
      </c>
      <c r="CA1" s="99" t="s">
        <v>143</v>
      </c>
      <c r="CB1" s="99" t="s">
        <v>144</v>
      </c>
      <c r="CC1" s="99" t="s">
        <v>145</v>
      </c>
      <c r="CD1" s="30" t="s">
        <v>146</v>
      </c>
      <c r="CE1" s="99" t="s">
        <v>143</v>
      </c>
      <c r="CF1" s="99" t="s">
        <v>144</v>
      </c>
      <c r="CG1" s="99" t="s">
        <v>145</v>
      </c>
      <c r="CH1" s="31" t="s">
        <v>146</v>
      </c>
      <c r="CI1" s="32" t="s">
        <v>143</v>
      </c>
      <c r="CJ1" s="32" t="s">
        <v>144</v>
      </c>
      <c r="CK1" s="32" t="s">
        <v>145</v>
      </c>
      <c r="CL1" s="32" t="s">
        <v>146</v>
      </c>
      <c r="CM1" s="33" t="s">
        <v>143</v>
      </c>
      <c r="CN1" s="33" t="s">
        <v>144</v>
      </c>
      <c r="CO1" s="33" t="s">
        <v>145</v>
      </c>
      <c r="CP1" s="33" t="s">
        <v>146</v>
      </c>
      <c r="CQ1" s="29" t="s">
        <v>143</v>
      </c>
      <c r="CR1" s="29" t="s">
        <v>144</v>
      </c>
      <c r="CS1" s="29" t="s">
        <v>145</v>
      </c>
      <c r="CT1" s="29" t="s">
        <v>146</v>
      </c>
      <c r="CU1" s="30" t="s">
        <v>143</v>
      </c>
      <c r="CV1" s="30" t="s">
        <v>144</v>
      </c>
      <c r="CW1" s="30" t="s">
        <v>145</v>
      </c>
      <c r="CX1" s="30" t="s">
        <v>146</v>
      </c>
      <c r="CY1" s="31" t="s">
        <v>143</v>
      </c>
      <c r="CZ1" s="31" t="s">
        <v>144</v>
      </c>
      <c r="DA1" s="31" t="s">
        <v>145</v>
      </c>
      <c r="DB1" s="31" t="s">
        <v>146</v>
      </c>
      <c r="DC1" s="32" t="s">
        <v>143</v>
      </c>
      <c r="DD1" s="32" t="s">
        <v>144</v>
      </c>
      <c r="DE1" s="32" t="s">
        <v>145</v>
      </c>
      <c r="DF1" s="32" t="s">
        <v>146</v>
      </c>
      <c r="DG1" s="33" t="s">
        <v>143</v>
      </c>
      <c r="DH1" s="33" t="s">
        <v>144</v>
      </c>
      <c r="DI1" s="33" t="s">
        <v>145</v>
      </c>
      <c r="DJ1" s="33" t="s">
        <v>146</v>
      </c>
    </row>
    <row r="2" spans="1:114" x14ac:dyDescent="0.4">
      <c r="B2" t="str">
        <f>情報入力シート!D6&amp;"　"&amp;情報入力シート!D7</f>
        <v>　</v>
      </c>
      <c r="C2" s="17" t="str">
        <f>情報入力シート!D8&amp;"　"&amp;情報入力シート!D9</f>
        <v>　</v>
      </c>
      <c r="D2" s="17" t="str">
        <f>IF(情報入力シート!D12="男","1","2")</f>
        <v>2</v>
      </c>
      <c r="E2" s="34" t="str">
        <f>TEXT(情報入力シート!D10,"YYYYmmdd")</f>
        <v>19000100</v>
      </c>
      <c r="G2" s="35"/>
      <c r="I2" s="36"/>
      <c r="K2" s="36"/>
      <c r="L2" s="43" t="str">
        <f>SUBSTITUTE( 情報入力シート!D15, "-", "" )</f>
        <v/>
      </c>
      <c r="P2" s="37">
        <f>情報入力シート!D16</f>
        <v>0</v>
      </c>
      <c r="Q2">
        <f>情報入力シート!D17</f>
        <v>0</v>
      </c>
      <c r="T2" s="17">
        <f>情報入力シート!D20</f>
        <v>0</v>
      </c>
      <c r="AE2" s="43" t="str">
        <f>IF(情報入力シート!C41="",情報入力シート!Q44,情報入力シート!Q41)</f>
        <v>2330100</v>
      </c>
      <c r="AF2" s="43" t="str">
        <f>IF(情報入力シート!C41="",情報入力シート!Q45,情報入力シート!Q42)</f>
        <v>2330100</v>
      </c>
      <c r="AG2" s="36"/>
      <c r="AH2" s="36"/>
      <c r="AJ2" s="43">
        <f>情報入力シート!C41</f>
        <v>0</v>
      </c>
      <c r="AL2" s="44">
        <f>情報入力シート!D41</f>
        <v>0</v>
      </c>
      <c r="AN2" t="str">
        <f>IF(【取り込み用】採用者データ用!AL2="",情報入力シート!D44,"")</f>
        <v/>
      </c>
      <c r="AQ2" s="36"/>
      <c r="AR2" s="36"/>
      <c r="AS2" s="36"/>
      <c r="AT2" s="36"/>
      <c r="AU2" s="36"/>
      <c r="AV2" s="35"/>
      <c r="AW2" s="35"/>
      <c r="AX2" s="38"/>
      <c r="AY2" s="35"/>
      <c r="AZ2" s="35"/>
      <c r="BA2" s="39"/>
      <c r="BG2" s="36"/>
      <c r="BH2" s="36"/>
      <c r="BI2" s="36"/>
      <c r="BJ2" s="36"/>
      <c r="BN2" s="17"/>
      <c r="BO2" s="17"/>
      <c r="BS2" t="b">
        <v>0</v>
      </c>
      <c r="BW2" s="43" t="str">
        <f>情報入力シート!Q26</f>
        <v>2330100</v>
      </c>
      <c r="BX2" s="43" t="str">
        <f>情報入力シート!R26</f>
        <v>医師</v>
      </c>
      <c r="BY2" s="43">
        <f>情報入力シート!E26</f>
        <v>0</v>
      </c>
      <c r="BZ2" s="43"/>
      <c r="CA2" s="43" t="str">
        <f>情報入力シート!Q27</f>
        <v>2330100</v>
      </c>
      <c r="CB2" s="100" t="str">
        <f>情報入力シート!R27</f>
        <v>保険医</v>
      </c>
      <c r="CC2" s="43">
        <f>情報入力シート!E27</f>
        <v>0</v>
      </c>
      <c r="CD2" s="43"/>
      <c r="CE2" s="43" t="str">
        <f>情報入力シート!Q28</f>
        <v>2330100</v>
      </c>
      <c r="CF2" s="100" t="str">
        <f>情報入力シート!R28</f>
        <v>臨床研修修了</v>
      </c>
      <c r="CG2" s="43">
        <f>情報入力シート!E28</f>
        <v>0</v>
      </c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</row>
  </sheetData>
  <phoneticPr fontId="4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196C-0334-4DFB-8CB2-7BC69F6B79CD}">
  <sheetPr codeName="Sheet5">
    <tabColor theme="0" tint="-0.34998626667073579"/>
  </sheetPr>
  <dimension ref="B1:F18"/>
  <sheetViews>
    <sheetView topLeftCell="A7" workbookViewId="0">
      <selection activeCell="D2" sqref="D2"/>
    </sheetView>
  </sheetViews>
  <sheetFormatPr defaultRowHeight="18.75" x14ac:dyDescent="0.4"/>
  <cols>
    <col min="1" max="1" width="6.375" customWidth="1"/>
    <col min="2" max="2" width="11" bestFit="1" customWidth="1"/>
    <col min="3" max="3" width="16" customWidth="1"/>
    <col min="4" max="4" width="12.625" customWidth="1"/>
    <col min="5" max="5" width="17.375" customWidth="1"/>
    <col min="6" max="6" width="17.75" customWidth="1"/>
    <col min="7" max="7" width="15.375" customWidth="1"/>
  </cols>
  <sheetData>
    <row r="1" spans="2:6" ht="19.5" thickBot="1" x14ac:dyDescent="0.45">
      <c r="C1" s="44"/>
      <c r="D1" s="34"/>
      <c r="E1" s="46"/>
    </row>
    <row r="2" spans="2:6" ht="39" customHeight="1" thickBot="1" x14ac:dyDescent="0.45">
      <c r="C2" s="69">
        <v>43585</v>
      </c>
      <c r="D2" s="34" t="s">
        <v>147</v>
      </c>
      <c r="E2" s="72">
        <f>C2</f>
        <v>43585</v>
      </c>
      <c r="F2" s="74" t="s">
        <v>163</v>
      </c>
    </row>
    <row r="3" spans="2:6" x14ac:dyDescent="0.4">
      <c r="C3" s="47"/>
      <c r="D3" s="34"/>
      <c r="E3" s="46"/>
    </row>
    <row r="4" spans="2:6" ht="30" customHeight="1" x14ac:dyDescent="0.4">
      <c r="C4" s="66" t="s">
        <v>148</v>
      </c>
      <c r="D4" s="67" t="s">
        <v>149</v>
      </c>
      <c r="E4" s="68" t="s">
        <v>150</v>
      </c>
    </row>
    <row r="5" spans="2:6" ht="33.75" customHeight="1" x14ac:dyDescent="0.4">
      <c r="B5" s="73" t="s">
        <v>156</v>
      </c>
      <c r="C5" s="48">
        <f>YEAR(C2)</f>
        <v>2019</v>
      </c>
      <c r="D5" s="49">
        <f>MONTH(C2)</f>
        <v>4</v>
      </c>
      <c r="E5" s="49">
        <f>DAY(C2)</f>
        <v>30</v>
      </c>
    </row>
    <row r="6" spans="2:6" ht="45.75" customHeight="1" thickBot="1" x14ac:dyDescent="0.45">
      <c r="B6" s="73" t="s">
        <v>157</v>
      </c>
      <c r="C6" s="50" t="str">
        <f>TEXT(C2,"ee")</f>
        <v>31</v>
      </c>
      <c r="D6" s="50" t="str">
        <f>TEXT(D5,"00")</f>
        <v>04</v>
      </c>
      <c r="E6" s="50" t="str">
        <f>TEXT(E5,"00")</f>
        <v>30</v>
      </c>
      <c r="F6" t="s">
        <v>158</v>
      </c>
    </row>
    <row r="7" spans="2:6" ht="45" customHeight="1" thickBot="1" x14ac:dyDescent="0.45">
      <c r="B7" s="73" t="s">
        <v>155</v>
      </c>
      <c r="C7" s="51" t="str">
        <f>IF(C2&gt;43585,"5",IF(C2&gt;32515,"4",IF(C2&gt;9855,"3","2")))</f>
        <v>4</v>
      </c>
      <c r="D7" s="71"/>
      <c r="E7" s="45"/>
      <c r="F7" s="70" t="str">
        <f>CONCATENATE(C7,C6,D6,E6)</f>
        <v>4310430</v>
      </c>
    </row>
    <row r="8" spans="2:6" x14ac:dyDescent="0.4">
      <c r="C8" t="s">
        <v>162</v>
      </c>
      <c r="D8" s="45"/>
      <c r="E8" s="45"/>
    </row>
    <row r="9" spans="2:6" x14ac:dyDescent="0.4">
      <c r="D9" s="45"/>
      <c r="E9" s="45"/>
    </row>
    <row r="10" spans="2:6" ht="19.5" thickBot="1" x14ac:dyDescent="0.45">
      <c r="C10" t="s">
        <v>154</v>
      </c>
      <c r="D10" s="45"/>
      <c r="E10" s="45"/>
    </row>
    <row r="11" spans="2:6" x14ac:dyDescent="0.4">
      <c r="C11" s="52"/>
      <c r="D11" s="53"/>
      <c r="E11" s="54"/>
    </row>
    <row r="12" spans="2:6" ht="29.25" customHeight="1" x14ac:dyDescent="0.4">
      <c r="C12" s="55" t="s">
        <v>153</v>
      </c>
      <c r="D12" s="16" t="s">
        <v>151</v>
      </c>
      <c r="E12" s="56" t="s">
        <v>152</v>
      </c>
    </row>
    <row r="13" spans="2:6" x14ac:dyDescent="0.4">
      <c r="C13" s="57">
        <v>9856</v>
      </c>
      <c r="D13" s="58">
        <f t="shared" ref="D13:E17" si="0">C13</f>
        <v>9856</v>
      </c>
      <c r="E13" s="59">
        <f t="shared" si="0"/>
        <v>9856</v>
      </c>
    </row>
    <row r="14" spans="2:6" x14ac:dyDescent="0.4">
      <c r="C14" s="57">
        <v>32515</v>
      </c>
      <c r="D14" s="58">
        <f t="shared" si="0"/>
        <v>32515</v>
      </c>
      <c r="E14" s="59">
        <f t="shared" si="0"/>
        <v>32515</v>
      </c>
    </row>
    <row r="15" spans="2:6" x14ac:dyDescent="0.4">
      <c r="C15" s="57">
        <v>32516</v>
      </c>
      <c r="D15" s="60">
        <f t="shared" si="0"/>
        <v>32516</v>
      </c>
      <c r="E15" s="59">
        <f t="shared" si="0"/>
        <v>32516</v>
      </c>
    </row>
    <row r="16" spans="2:6" x14ac:dyDescent="0.4">
      <c r="C16" s="57">
        <v>43585</v>
      </c>
      <c r="D16" s="60">
        <f t="shared" si="0"/>
        <v>43585</v>
      </c>
      <c r="E16" s="61">
        <f t="shared" si="0"/>
        <v>43585</v>
      </c>
    </row>
    <row r="17" spans="3:6" x14ac:dyDescent="0.4">
      <c r="C17" s="57">
        <v>43586</v>
      </c>
      <c r="D17" s="62">
        <f t="shared" si="0"/>
        <v>43586</v>
      </c>
      <c r="E17" s="61">
        <f t="shared" si="0"/>
        <v>43586</v>
      </c>
      <c r="F17" s="46"/>
    </row>
    <row r="18" spans="3:6" ht="19.5" thickBot="1" x14ac:dyDescent="0.45">
      <c r="C18" s="63"/>
      <c r="D18" s="64"/>
      <c r="E18" s="65"/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45D4-0E03-40E6-9954-7F40E86E0720}">
  <sheetPr codeName="Sheet6">
    <pageSetUpPr fitToPage="1"/>
  </sheetPr>
  <dimension ref="A1:E27"/>
  <sheetViews>
    <sheetView topLeftCell="A19" workbookViewId="0">
      <selection activeCell="D27" sqref="D27"/>
    </sheetView>
  </sheetViews>
  <sheetFormatPr defaultRowHeight="18.75" x14ac:dyDescent="0.4"/>
  <cols>
    <col min="4" max="4" width="72.375" customWidth="1"/>
  </cols>
  <sheetData>
    <row r="1" spans="1:5" x14ac:dyDescent="0.4">
      <c r="B1" s="187" t="s">
        <v>0</v>
      </c>
      <c r="C1" s="187"/>
      <c r="D1" s="187"/>
    </row>
    <row r="2" spans="1:5" ht="26.25" customHeight="1" x14ac:dyDescent="0.4">
      <c r="C2" s="1"/>
      <c r="D2" s="10" t="s">
        <v>19</v>
      </c>
    </row>
    <row r="3" spans="1:5" ht="13.5" customHeight="1" thickBot="1" x14ac:dyDescent="0.45">
      <c r="A3" s="1"/>
    </row>
    <row r="4" spans="1:5" ht="18.75" customHeight="1" x14ac:dyDescent="0.4">
      <c r="A4" s="191"/>
      <c r="B4" s="229" t="s">
        <v>1</v>
      </c>
      <c r="C4" s="230"/>
      <c r="D4" s="234"/>
      <c r="E4" s="233"/>
    </row>
    <row r="5" spans="1:5" ht="15" customHeight="1" x14ac:dyDescent="0.4">
      <c r="A5" s="191"/>
      <c r="B5" s="231"/>
      <c r="C5" s="232"/>
      <c r="D5" s="235"/>
      <c r="E5" s="233"/>
    </row>
    <row r="6" spans="1:5" ht="52.5" customHeight="1" thickBot="1" x14ac:dyDescent="0.45">
      <c r="A6" s="191"/>
      <c r="B6" s="181" t="s">
        <v>2</v>
      </c>
      <c r="C6" s="182"/>
      <c r="D6" s="3"/>
      <c r="E6" s="233"/>
    </row>
    <row r="7" spans="1:5" ht="51.75" customHeight="1" thickBot="1" x14ac:dyDescent="0.45">
      <c r="A7" s="191"/>
      <c r="B7" s="227" t="s">
        <v>3</v>
      </c>
      <c r="C7" s="228"/>
      <c r="D7" s="5" t="s">
        <v>25</v>
      </c>
      <c r="E7" s="233"/>
    </row>
    <row r="8" spans="1:5" ht="31.5" customHeight="1" x14ac:dyDescent="0.4">
      <c r="A8" s="191"/>
      <c r="B8" s="229" t="s">
        <v>4</v>
      </c>
      <c r="C8" s="230"/>
      <c r="D8" s="5" t="s">
        <v>26</v>
      </c>
      <c r="E8" s="233"/>
    </row>
    <row r="9" spans="1:5" ht="39" customHeight="1" thickBot="1" x14ac:dyDescent="0.45">
      <c r="A9" s="191"/>
      <c r="B9" s="181"/>
      <c r="C9" s="182"/>
      <c r="D9" s="7" t="s">
        <v>27</v>
      </c>
      <c r="E9" s="233"/>
    </row>
    <row r="10" spans="1:5" ht="26.25" customHeight="1" x14ac:dyDescent="0.4">
      <c r="A10" s="191"/>
      <c r="B10" s="229" t="s">
        <v>5</v>
      </c>
      <c r="C10" s="230"/>
      <c r="D10" s="11" t="s">
        <v>23</v>
      </c>
      <c r="E10" s="233"/>
    </row>
    <row r="11" spans="1:5" ht="42.75" customHeight="1" thickBot="1" x14ac:dyDescent="0.45">
      <c r="A11" s="191"/>
      <c r="B11" s="181"/>
      <c r="C11" s="182"/>
      <c r="D11" s="12"/>
      <c r="E11" s="233"/>
    </row>
    <row r="12" spans="1:5" ht="18.75" customHeight="1" x14ac:dyDescent="0.4">
      <c r="A12" s="191"/>
      <c r="B12" s="229" t="s">
        <v>6</v>
      </c>
      <c r="C12" s="230"/>
      <c r="D12" s="2"/>
      <c r="E12" s="233"/>
    </row>
    <row r="13" spans="1:5" ht="51.75" customHeight="1" thickBot="1" x14ac:dyDescent="0.45">
      <c r="A13" s="191"/>
      <c r="B13" s="181"/>
      <c r="C13" s="182"/>
      <c r="D13" s="6" t="s">
        <v>7</v>
      </c>
      <c r="E13" s="233"/>
    </row>
    <row r="14" spans="1:5" ht="45" customHeight="1" thickBot="1" x14ac:dyDescent="0.45">
      <c r="A14" s="191"/>
      <c r="B14" s="227" t="s">
        <v>21</v>
      </c>
      <c r="C14" s="228"/>
      <c r="D14" s="5" t="s">
        <v>8</v>
      </c>
      <c r="E14" s="233"/>
    </row>
    <row r="15" spans="1:5" ht="45" customHeight="1" thickBot="1" x14ac:dyDescent="0.45">
      <c r="A15" s="191"/>
      <c r="B15" s="227" t="s">
        <v>9</v>
      </c>
      <c r="C15" s="228"/>
      <c r="D15" s="5" t="s">
        <v>10</v>
      </c>
      <c r="E15" s="233"/>
    </row>
    <row r="16" spans="1:5" ht="45" customHeight="1" thickBot="1" x14ac:dyDescent="0.45">
      <c r="A16" s="191"/>
      <c r="B16" s="227" t="s">
        <v>11</v>
      </c>
      <c r="C16" s="228"/>
      <c r="D16" s="9" t="s">
        <v>12</v>
      </c>
      <c r="E16" s="233"/>
    </row>
    <row r="17" spans="1:5" ht="41.25" customHeight="1" thickBot="1" x14ac:dyDescent="0.45">
      <c r="A17" s="191"/>
      <c r="B17" s="225" t="s">
        <v>13</v>
      </c>
      <c r="C17" s="5" t="s">
        <v>14</v>
      </c>
      <c r="D17" s="2" t="s">
        <v>15</v>
      </c>
      <c r="E17" s="233"/>
    </row>
    <row r="18" spans="1:5" ht="45" customHeight="1" thickBot="1" x14ac:dyDescent="0.45">
      <c r="A18" s="191"/>
      <c r="B18" s="226"/>
      <c r="C18" s="5" t="s">
        <v>16</v>
      </c>
      <c r="D18" s="2"/>
      <c r="E18" s="233"/>
    </row>
    <row r="19" spans="1:5" ht="55.5" customHeight="1" thickBot="1" x14ac:dyDescent="0.45">
      <c r="A19" s="191"/>
      <c r="B19" s="227" t="s">
        <v>22</v>
      </c>
      <c r="C19" s="228"/>
      <c r="D19" s="4"/>
      <c r="E19" s="233"/>
    </row>
    <row r="20" spans="1:5" x14ac:dyDescent="0.4">
      <c r="A20" s="1"/>
    </row>
    <row r="21" spans="1:5" x14ac:dyDescent="0.4">
      <c r="A21" s="1"/>
      <c r="B21" s="224" t="s">
        <v>17</v>
      </c>
      <c r="C21" s="224"/>
      <c r="D21" s="224"/>
    </row>
    <row r="22" spans="1:5" x14ac:dyDescent="0.4">
      <c r="A22" s="1"/>
    </row>
    <row r="23" spans="1:5" x14ac:dyDescent="0.4">
      <c r="A23" s="1"/>
      <c r="C23" s="187" t="s">
        <v>24</v>
      </c>
      <c r="D23" s="187"/>
    </row>
    <row r="24" spans="1:5" x14ac:dyDescent="0.4">
      <c r="A24" s="1"/>
    </row>
    <row r="25" spans="1:5" x14ac:dyDescent="0.4">
      <c r="A25" s="1"/>
      <c r="B25" s="187" t="s">
        <v>18</v>
      </c>
      <c r="C25" s="187"/>
      <c r="D25" s="187"/>
    </row>
    <row r="26" spans="1:5" x14ac:dyDescent="0.4">
      <c r="A26" s="1"/>
    </row>
    <row r="27" spans="1:5" ht="44.25" customHeight="1" x14ac:dyDescent="0.4">
      <c r="A27" s="1"/>
      <c r="D27" s="8" t="s">
        <v>20</v>
      </c>
    </row>
  </sheetData>
  <mergeCells count="18">
    <mergeCell ref="E4:E19"/>
    <mergeCell ref="B7:C7"/>
    <mergeCell ref="B14:C14"/>
    <mergeCell ref="B15:C15"/>
    <mergeCell ref="A4:A19"/>
    <mergeCell ref="B6:C6"/>
    <mergeCell ref="D4:D5"/>
    <mergeCell ref="B1:D1"/>
    <mergeCell ref="B8:C9"/>
    <mergeCell ref="B10:C11"/>
    <mergeCell ref="B12:C13"/>
    <mergeCell ref="B4:C5"/>
    <mergeCell ref="B21:D21"/>
    <mergeCell ref="C23:D23"/>
    <mergeCell ref="B25:D25"/>
    <mergeCell ref="B17:B18"/>
    <mergeCell ref="B16:C16"/>
    <mergeCell ref="B19:C19"/>
  </mergeCells>
  <phoneticPr fontId="4"/>
  <pageMargins left="0.70866141732283472" right="0.70866141732283472" top="1.1417322834645669" bottom="0.74803149606299213" header="0.31496062992125984" footer="0.31496062992125984"/>
  <pageSetup paperSize="9" scale="74" fitToHeight="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9876-E05E-4A85-A9FE-1A4C01E84F00}">
  <sheetPr codeName="Sheet7"/>
  <dimension ref="B1:I34"/>
  <sheetViews>
    <sheetView workbookViewId="0">
      <selection activeCell="D2" sqref="D2"/>
    </sheetView>
  </sheetViews>
  <sheetFormatPr defaultRowHeight="18.75" x14ac:dyDescent="0.4"/>
  <sheetData>
    <row r="1" spans="2:9" x14ac:dyDescent="0.4">
      <c r="B1" t="s">
        <v>28</v>
      </c>
    </row>
    <row r="3" spans="2:9" ht="27.75" customHeight="1" x14ac:dyDescent="0.4">
      <c r="B3" s="236" t="s">
        <v>35</v>
      </c>
      <c r="C3" s="236"/>
      <c r="D3" s="236"/>
      <c r="E3" s="236"/>
      <c r="F3" s="236"/>
      <c r="G3" s="236"/>
      <c r="H3" s="236"/>
    </row>
    <row r="5" spans="2:9" x14ac:dyDescent="0.4">
      <c r="B5" t="s">
        <v>34</v>
      </c>
      <c r="C5" t="s">
        <v>40</v>
      </c>
    </row>
    <row r="8" spans="2:9" x14ac:dyDescent="0.4">
      <c r="C8" t="s">
        <v>41</v>
      </c>
      <c r="D8" s="13"/>
      <c r="E8" s="13"/>
      <c r="F8" s="13"/>
      <c r="G8" s="13"/>
      <c r="H8" s="13"/>
    </row>
    <row r="9" spans="2:9" x14ac:dyDescent="0.4">
      <c r="C9" t="s">
        <v>42</v>
      </c>
      <c r="D9" s="13"/>
      <c r="E9" s="13"/>
      <c r="F9" s="13"/>
      <c r="G9" s="13"/>
      <c r="H9" s="13"/>
    </row>
    <row r="11" spans="2:9" x14ac:dyDescent="0.4">
      <c r="C11" t="s">
        <v>43</v>
      </c>
    </row>
    <row r="13" spans="2:9" x14ac:dyDescent="0.4">
      <c r="C13" t="s">
        <v>44</v>
      </c>
    </row>
    <row r="16" spans="2:9" ht="24.95" customHeight="1" x14ac:dyDescent="0.4">
      <c r="B16" t="s">
        <v>32</v>
      </c>
      <c r="C16" s="216" t="s">
        <v>36</v>
      </c>
      <c r="D16" s="216"/>
      <c r="E16" s="216"/>
      <c r="F16" s="216"/>
      <c r="G16" s="216"/>
      <c r="H16" s="216"/>
      <c r="I16" s="216"/>
    </row>
    <row r="17" spans="2:9" ht="24.95" customHeight="1" x14ac:dyDescent="0.4">
      <c r="B17" t="s">
        <v>33</v>
      </c>
      <c r="C17" s="237" t="s">
        <v>37</v>
      </c>
      <c r="D17" s="237"/>
      <c r="E17" s="237"/>
      <c r="F17" s="237"/>
      <c r="G17" s="237"/>
      <c r="H17" s="237"/>
      <c r="I17" s="237"/>
    </row>
    <row r="18" spans="2:9" ht="24.95" customHeight="1" x14ac:dyDescent="0.4">
      <c r="C18" s="237" t="s">
        <v>36</v>
      </c>
      <c r="D18" s="237"/>
      <c r="E18" s="237"/>
      <c r="F18" s="237"/>
      <c r="G18" s="237"/>
      <c r="H18" s="237"/>
      <c r="I18" s="237"/>
    </row>
    <row r="19" spans="2:9" ht="24.95" customHeight="1" x14ac:dyDescent="0.4">
      <c r="C19" s="237" t="s">
        <v>37</v>
      </c>
      <c r="D19" s="237"/>
      <c r="E19" s="237"/>
      <c r="F19" s="237"/>
      <c r="G19" s="237"/>
      <c r="H19" s="237"/>
      <c r="I19" s="237"/>
    </row>
    <row r="21" spans="2:9" ht="24.95" customHeight="1" x14ac:dyDescent="0.4">
      <c r="B21" t="s">
        <v>29</v>
      </c>
      <c r="C21" s="216"/>
      <c r="D21" s="216"/>
      <c r="E21" s="216"/>
      <c r="F21" s="216"/>
      <c r="G21" s="216"/>
      <c r="H21" s="216"/>
      <c r="I21" s="216"/>
    </row>
    <row r="22" spans="2:9" ht="24.95" customHeight="1" x14ac:dyDescent="0.4">
      <c r="C22" s="216"/>
      <c r="D22" s="216"/>
      <c r="E22" s="216"/>
      <c r="F22" s="216"/>
      <c r="G22" s="216"/>
      <c r="H22" s="216"/>
      <c r="I22" s="216"/>
    </row>
    <row r="23" spans="2:9" ht="24.95" customHeight="1" x14ac:dyDescent="0.4">
      <c r="C23" s="216"/>
      <c r="D23" s="216"/>
      <c r="E23" s="216"/>
      <c r="F23" s="216"/>
      <c r="G23" s="216"/>
      <c r="H23" s="216"/>
      <c r="I23" s="216"/>
    </row>
    <row r="24" spans="2:9" ht="24.95" customHeight="1" x14ac:dyDescent="0.4">
      <c r="C24" s="216"/>
      <c r="D24" s="216"/>
      <c r="E24" s="216"/>
      <c r="F24" s="216"/>
      <c r="G24" s="216"/>
      <c r="H24" s="216"/>
      <c r="I24" s="216"/>
    </row>
    <row r="26" spans="2:9" ht="24.95" customHeight="1" x14ac:dyDescent="0.4">
      <c r="B26" t="s">
        <v>30</v>
      </c>
      <c r="C26" s="216"/>
      <c r="D26" s="216"/>
      <c r="E26" s="216"/>
      <c r="F26" s="216"/>
      <c r="G26" s="216"/>
      <c r="H26" s="216"/>
      <c r="I26" s="216"/>
    </row>
    <row r="27" spans="2:9" ht="24.95" customHeight="1" x14ac:dyDescent="0.4">
      <c r="C27" s="216"/>
      <c r="D27" s="216"/>
      <c r="E27" s="216"/>
      <c r="F27" s="216"/>
      <c r="G27" s="216"/>
      <c r="H27" s="216"/>
      <c r="I27" s="216"/>
    </row>
    <row r="30" spans="2:9" x14ac:dyDescent="0.4">
      <c r="B30" t="s">
        <v>31</v>
      </c>
    </row>
    <row r="32" spans="2:9" x14ac:dyDescent="0.4">
      <c r="B32" t="s">
        <v>39</v>
      </c>
    </row>
    <row r="34" spans="5:9" x14ac:dyDescent="0.4">
      <c r="E34" s="238" t="s">
        <v>38</v>
      </c>
      <c r="F34" s="238"/>
      <c r="G34" s="238"/>
      <c r="H34" s="238"/>
      <c r="I34" s="238"/>
    </row>
  </sheetData>
  <mergeCells count="12">
    <mergeCell ref="C16:I16"/>
    <mergeCell ref="B3:H3"/>
    <mergeCell ref="C17:I17"/>
    <mergeCell ref="E34:I34"/>
    <mergeCell ref="C26:I26"/>
    <mergeCell ref="C27:I27"/>
    <mergeCell ref="C18:I18"/>
    <mergeCell ref="C19:I19"/>
    <mergeCell ref="C21:I21"/>
    <mergeCell ref="C22:I22"/>
    <mergeCell ref="C23:I23"/>
    <mergeCell ref="C24:I24"/>
  </mergeCells>
  <phoneticPr fontId="4"/>
  <pageMargins left="0.51181102362204722" right="0.31496062992125984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情報入力シート</vt:lpstr>
      <vt:lpstr>（印刷用）願書シート</vt:lpstr>
      <vt:lpstr>（印刷用）履歴書シート </vt:lpstr>
      <vt:lpstr>【取り込み用】採用者データ用</vt:lpstr>
      <vt:lpstr>西暦和暦変換用</vt:lpstr>
      <vt:lpstr>（元）願書</vt:lpstr>
      <vt:lpstr>（元）履歴書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Administrator</cp:lastModifiedBy>
  <cp:lastPrinted>2022-11-02T00:30:19Z</cp:lastPrinted>
  <dcterms:created xsi:type="dcterms:W3CDTF">2020-04-27T00:01:36Z</dcterms:created>
  <dcterms:modified xsi:type="dcterms:W3CDTF">2022-11-30T07:34:04Z</dcterms:modified>
</cp:coreProperties>
</file>